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<sst xmlns="http://schemas.openxmlformats.org/spreadsheetml/2006/main" count="613" uniqueCount="14">
  <si>
    <t>附件1：</t>
  </si>
  <si>
    <t>琼中黎族苗族自治县公安局
2024年公开招聘警务辅助人员笔试成绩及入围体能测评人员名单</t>
  </si>
  <si>
    <t>序号</t>
  </si>
  <si>
    <t>报考岗位</t>
  </si>
  <si>
    <t>姓名</t>
  </si>
  <si>
    <t>准考证号</t>
  </si>
  <si>
    <t>笔试成绩</t>
  </si>
  <si>
    <t>排名</t>
  </si>
  <si>
    <t>考场情况</t>
  </si>
  <si>
    <t>是否入围体能测评</t>
  </si>
  <si>
    <t>警务辅助岗位</t>
  </si>
  <si>
    <t>是</t>
  </si>
  <si>
    <t>否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</si>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</sst>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"/>
  <sheetViews>
    <sheetView tabSelected="1" zoomScale="115" zoomScaleNormal="115" zoomScaleSheetLayoutView="60" workbookViewId="0">
      <pane ySplit="3" topLeftCell="A4" activePane="bottomLeft" state="frozen"/>
      <selection/>
      <selection pane="bottomLeft" activeCell="E9" sqref="E9"/>
    </sheetView>
  </sheetViews>
  <sheetFormatPr defaultColWidth="9" defaultRowHeight="13.5" outlineLevelCol="7"/>
  <cols>
    <col min="2" max="2" width="17.875" customWidth="1"/>
    <col min="4" max="4" width="14.775" customWidth="1"/>
    <col min="7" max="7" width="10.6416666666667" customWidth="1"/>
    <col min="8" max="8" width="18.5833333333333" style="1" customWidth="1"/>
  </cols>
  <sheetData>
    <row r="1" spans="1:1">
      <c r="A1" t="s">
        <v>0</v>
      </c>
    </row>
    <row r="2" ht="5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6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6" customHeight="1" spans="1:8">
      <c r="A4" s="3">
        <v>1</v>
      </c>
      <c r="B4" s="3" t="s">
        <v>10</v>
      </c>
      <c r="C4" s="3" t="str">
        <f>"林冰"</f>
        <v>林冰</v>
      </c>
      <c r="D4" s="3" t="str">
        <f>"202405190614"</f>
        <v>202405190614</v>
      </c>
      <c r="E4" s="4">
        <v>73</v>
      </c>
      <c r="F4" s="3">
        <v>1</v>
      </c>
      <c r="G4" s="3"/>
      <c r="H4" s="3" t="s">
        <v>11</v>
      </c>
    </row>
    <row r="5" ht="26" customHeight="1" spans="1:8">
      <c r="A5" s="3">
        <v>2</v>
      </c>
      <c r="B5" s="3" t="s">
        <v>10</v>
      </c>
      <c r="C5" s="3" t="str">
        <f>"潘芳芳"</f>
        <v>潘芳芳</v>
      </c>
      <c r="D5" s="3" t="str">
        <f>"202405190129"</f>
        <v>202405190129</v>
      </c>
      <c r="E5" s="4">
        <v>70</v>
      </c>
      <c r="F5" s="3">
        <v>2</v>
      </c>
      <c r="G5" s="3"/>
      <c r="H5" s="3" t="s">
        <v>11</v>
      </c>
    </row>
    <row r="6" ht="26" customHeight="1" spans="1:8">
      <c r="A6" s="3">
        <v>3</v>
      </c>
      <c r="B6" s="3" t="s">
        <v>10</v>
      </c>
      <c r="C6" s="3" t="str">
        <f>"王国容"</f>
        <v>王国容</v>
      </c>
      <c r="D6" s="3" t="str">
        <f>"202405190105"</f>
        <v>202405190105</v>
      </c>
      <c r="E6" s="4">
        <v>69</v>
      </c>
      <c r="F6" s="3">
        <v>3</v>
      </c>
      <c r="G6" s="3"/>
      <c r="H6" s="3" t="s">
        <v>11</v>
      </c>
    </row>
    <row r="7" ht="26" customHeight="1" spans="1:8">
      <c r="A7" s="3">
        <v>4</v>
      </c>
      <c r="B7" s="3" t="s">
        <v>10</v>
      </c>
      <c r="C7" s="3" t="str">
        <f>"李柒夏"</f>
        <v>李柒夏</v>
      </c>
      <c r="D7" s="3" t="str">
        <f>"202405190107"</f>
        <v>202405190107</v>
      </c>
      <c r="E7" s="4">
        <v>69</v>
      </c>
      <c r="F7" s="3">
        <v>3</v>
      </c>
      <c r="G7" s="3"/>
      <c r="H7" s="3" t="s">
        <v>11</v>
      </c>
    </row>
    <row r="8" ht="26" customHeight="1" spans="1:8">
      <c r="A8" s="3">
        <v>5</v>
      </c>
      <c r="B8" s="3" t="s">
        <v>10</v>
      </c>
      <c r="C8" s="3" t="str">
        <f>"刘丽娜"</f>
        <v>刘丽娜</v>
      </c>
      <c r="D8" s="3" t="str">
        <f>"202405190825"</f>
        <v>202405190825</v>
      </c>
      <c r="E8" s="4">
        <v>67</v>
      </c>
      <c r="F8" s="3">
        <v>5</v>
      </c>
      <c r="G8" s="3"/>
      <c r="H8" s="3" t="s">
        <v>11</v>
      </c>
    </row>
    <row r="9" ht="26" customHeight="1" spans="1:8">
      <c r="A9" s="3">
        <v>6</v>
      </c>
      <c r="B9" s="3" t="s">
        <v>10</v>
      </c>
      <c r="C9" s="3" t="str">
        <f>"张瀛文"</f>
        <v>张瀛文</v>
      </c>
      <c r="D9" s="3" t="str">
        <f>"202405190113"</f>
        <v>202405190113</v>
      </c>
      <c r="E9" s="4">
        <v>65</v>
      </c>
      <c r="F9" s="3">
        <v>6</v>
      </c>
      <c r="G9" s="3"/>
      <c r="H9" s="3" t="s">
        <v>11</v>
      </c>
    </row>
    <row r="10" ht="26" customHeight="1" spans="1:8">
      <c r="A10" s="3">
        <v>7</v>
      </c>
      <c r="B10" s="3" t="s">
        <v>10</v>
      </c>
      <c r="C10" s="3" t="str">
        <f>"蔡丽婷"</f>
        <v>蔡丽婷</v>
      </c>
      <c r="D10" s="3" t="str">
        <f>"202405190206"</f>
        <v>202405190206</v>
      </c>
      <c r="E10" s="4">
        <v>65</v>
      </c>
      <c r="F10" s="3">
        <v>6</v>
      </c>
      <c r="G10" s="3"/>
      <c r="H10" s="3" t="s">
        <v>11</v>
      </c>
    </row>
    <row r="11" ht="26" customHeight="1" spans="1:8">
      <c r="A11" s="3">
        <v>8</v>
      </c>
      <c r="B11" s="3" t="s">
        <v>10</v>
      </c>
      <c r="C11" s="3" t="str">
        <f>"邢桂花"</f>
        <v>邢桂花</v>
      </c>
      <c r="D11" s="3" t="str">
        <f>"202405190602"</f>
        <v>202405190602</v>
      </c>
      <c r="E11" s="4">
        <v>65</v>
      </c>
      <c r="F11" s="3">
        <v>6</v>
      </c>
      <c r="G11" s="3"/>
      <c r="H11" s="3" t="s">
        <v>11</v>
      </c>
    </row>
    <row r="12" ht="26" customHeight="1" spans="1:8">
      <c r="A12" s="3">
        <v>9</v>
      </c>
      <c r="B12" s="3" t="s">
        <v>10</v>
      </c>
      <c r="C12" s="3" t="str">
        <f>"薛晓亚"</f>
        <v>薛晓亚</v>
      </c>
      <c r="D12" s="3" t="str">
        <f>"202405190316"</f>
        <v>202405190316</v>
      </c>
      <c r="E12" s="4">
        <v>64</v>
      </c>
      <c r="F12" s="3">
        <v>9</v>
      </c>
      <c r="G12" s="3"/>
      <c r="H12" s="3" t="s">
        <v>11</v>
      </c>
    </row>
    <row r="13" ht="26" customHeight="1" spans="1:8">
      <c r="A13" s="3">
        <v>10</v>
      </c>
      <c r="B13" s="3" t="s">
        <v>10</v>
      </c>
      <c r="C13" s="3" t="str">
        <f>"骆美明"</f>
        <v>骆美明</v>
      </c>
      <c r="D13" s="3" t="str">
        <f>"202405190422"</f>
        <v>202405190422</v>
      </c>
      <c r="E13" s="4">
        <v>63</v>
      </c>
      <c r="F13" s="3">
        <v>10</v>
      </c>
      <c r="G13" s="3"/>
      <c r="H13" s="3" t="s">
        <v>11</v>
      </c>
    </row>
    <row r="14" ht="26" customHeight="1" spans="1:8">
      <c r="A14" s="3">
        <v>11</v>
      </c>
      <c r="B14" s="3" t="s">
        <v>10</v>
      </c>
      <c r="C14" s="3" t="str">
        <f>"黄彩红"</f>
        <v>黄彩红</v>
      </c>
      <c r="D14" s="3" t="str">
        <f>"202405190114"</f>
        <v>202405190114</v>
      </c>
      <c r="E14" s="4">
        <v>61</v>
      </c>
      <c r="F14" s="3">
        <v>11</v>
      </c>
      <c r="G14" s="3"/>
      <c r="H14" s="3" t="s">
        <v>11</v>
      </c>
    </row>
    <row r="15" ht="26" customHeight="1" spans="1:8">
      <c r="A15" s="3">
        <v>12</v>
      </c>
      <c r="B15" s="3" t="s">
        <v>10</v>
      </c>
      <c r="C15" s="3" t="str">
        <f>"吴桂兰"</f>
        <v>吴桂兰</v>
      </c>
      <c r="D15" s="3" t="str">
        <f>"202405190621"</f>
        <v>202405190621</v>
      </c>
      <c r="E15" s="4">
        <v>61</v>
      </c>
      <c r="F15" s="3">
        <v>11</v>
      </c>
      <c r="G15" s="3"/>
      <c r="H15" s="3" t="s">
        <v>11</v>
      </c>
    </row>
    <row r="16" ht="26" customHeight="1" spans="1:8">
      <c r="A16" s="3">
        <v>13</v>
      </c>
      <c r="B16" s="3" t="s">
        <v>10</v>
      </c>
      <c r="C16" s="3" t="str">
        <f>"黄淑钰"</f>
        <v>黄淑钰</v>
      </c>
      <c r="D16" s="3" t="str">
        <f>"202405190423"</f>
        <v>202405190423</v>
      </c>
      <c r="E16" s="4">
        <v>60</v>
      </c>
      <c r="F16" s="3">
        <v>13</v>
      </c>
      <c r="G16" s="3"/>
      <c r="H16" s="3" t="s">
        <v>11</v>
      </c>
    </row>
    <row r="17" ht="26" customHeight="1" spans="1:8">
      <c r="A17" s="3">
        <v>14</v>
      </c>
      <c r="B17" s="3" t="s">
        <v>10</v>
      </c>
      <c r="C17" s="3" t="str">
        <f>"邓菁翠"</f>
        <v>邓菁翠</v>
      </c>
      <c r="D17" s="3" t="str">
        <f>"202405190830"</f>
        <v>202405190830</v>
      </c>
      <c r="E17" s="4">
        <v>60</v>
      </c>
      <c r="F17" s="3">
        <v>13</v>
      </c>
      <c r="G17" s="3"/>
      <c r="H17" s="3" t="s">
        <v>11</v>
      </c>
    </row>
    <row r="18" ht="26" customHeight="1" spans="1:8">
      <c r="A18" s="3">
        <v>15</v>
      </c>
      <c r="B18" s="3" t="s">
        <v>10</v>
      </c>
      <c r="C18" s="3" t="str">
        <f>"廖顺淇"</f>
        <v>廖顺淇</v>
      </c>
      <c r="D18" s="3" t="str">
        <f>"202405190227"</f>
        <v>202405190227</v>
      </c>
      <c r="E18" s="4">
        <v>59</v>
      </c>
      <c r="F18" s="3">
        <v>15</v>
      </c>
      <c r="G18" s="3"/>
      <c r="H18" s="3" t="s">
        <v>11</v>
      </c>
    </row>
    <row r="19" ht="26" customHeight="1" spans="1:8">
      <c r="A19" s="3">
        <v>16</v>
      </c>
      <c r="B19" s="3" t="s">
        <v>10</v>
      </c>
      <c r="C19" s="3" t="str">
        <f>"邱月琳"</f>
        <v>邱月琳</v>
      </c>
      <c r="D19" s="3" t="str">
        <f>"202405190425"</f>
        <v>202405190425</v>
      </c>
      <c r="E19" s="4">
        <v>59</v>
      </c>
      <c r="F19" s="3">
        <v>15</v>
      </c>
      <c r="G19" s="3"/>
      <c r="H19" s="3" t="s">
        <v>11</v>
      </c>
    </row>
    <row r="20" ht="26" customHeight="1" spans="1:8">
      <c r="A20" s="3">
        <v>17</v>
      </c>
      <c r="B20" s="3" t="s">
        <v>10</v>
      </c>
      <c r="C20" s="3" t="str">
        <f>"黎柳妹"</f>
        <v>黎柳妹</v>
      </c>
      <c r="D20" s="3" t="str">
        <f>"202405190116"</f>
        <v>202405190116</v>
      </c>
      <c r="E20" s="4">
        <v>58</v>
      </c>
      <c r="F20" s="3">
        <v>17</v>
      </c>
      <c r="G20" s="3"/>
      <c r="H20" s="3" t="s">
        <v>11</v>
      </c>
    </row>
    <row r="21" ht="26" customHeight="1" spans="1:8">
      <c r="A21" s="3">
        <v>18</v>
      </c>
      <c r="B21" s="3" t="s">
        <v>10</v>
      </c>
      <c r="C21" s="3" t="str">
        <f>"钟睿煜"</f>
        <v>钟睿煜</v>
      </c>
      <c r="D21" s="3" t="str">
        <f>"202405190507"</f>
        <v>202405190507</v>
      </c>
      <c r="E21" s="4">
        <v>58</v>
      </c>
      <c r="F21" s="3">
        <v>17</v>
      </c>
      <c r="G21" s="3"/>
      <c r="H21" s="3" t="s">
        <v>11</v>
      </c>
    </row>
    <row r="22" ht="26" customHeight="1" spans="1:8">
      <c r="A22" s="3">
        <v>19</v>
      </c>
      <c r="B22" s="3" t="s">
        <v>10</v>
      </c>
      <c r="C22" s="3" t="str">
        <f>"孙亚婷"</f>
        <v>孙亚婷</v>
      </c>
      <c r="D22" s="3" t="str">
        <f>"202405190315"</f>
        <v>202405190315</v>
      </c>
      <c r="E22" s="4">
        <v>57</v>
      </c>
      <c r="F22" s="3">
        <v>19</v>
      </c>
      <c r="G22" s="3"/>
      <c r="H22" s="3" t="s">
        <v>11</v>
      </c>
    </row>
    <row r="23" ht="26" customHeight="1" spans="1:8">
      <c r="A23" s="3">
        <v>20</v>
      </c>
      <c r="B23" s="3" t="s">
        <v>10</v>
      </c>
      <c r="C23" s="3" t="str">
        <f>"曾林英"</f>
        <v>曾林英</v>
      </c>
      <c r="D23" s="3" t="str">
        <f>"202405190914"</f>
        <v>202405190914</v>
      </c>
      <c r="E23" s="4">
        <v>57</v>
      </c>
      <c r="F23" s="3">
        <v>19</v>
      </c>
      <c r="G23" s="3"/>
      <c r="H23" s="3" t="s">
        <v>11</v>
      </c>
    </row>
    <row r="24" ht="26" customHeight="1" spans="1:8">
      <c r="A24" s="3">
        <v>21</v>
      </c>
      <c r="B24" s="3" t="s">
        <v>10</v>
      </c>
      <c r="C24" s="3" t="str">
        <f>"刘学曼"</f>
        <v>刘学曼</v>
      </c>
      <c r="D24" s="3" t="str">
        <f>"202405190319"</f>
        <v>202405190319</v>
      </c>
      <c r="E24" s="4">
        <v>56</v>
      </c>
      <c r="F24" s="3">
        <v>21</v>
      </c>
      <c r="G24" s="3"/>
      <c r="H24" s="3" t="s">
        <v>11</v>
      </c>
    </row>
    <row r="25" ht="26" customHeight="1" spans="1:8">
      <c r="A25" s="3">
        <v>22</v>
      </c>
      <c r="B25" s="3" t="s">
        <v>10</v>
      </c>
      <c r="C25" s="3" t="str">
        <f>"林盈"</f>
        <v>林盈</v>
      </c>
      <c r="D25" s="3" t="str">
        <f>"202405190610"</f>
        <v>202405190610</v>
      </c>
      <c r="E25" s="4">
        <v>56</v>
      </c>
      <c r="F25" s="3">
        <v>21</v>
      </c>
      <c r="G25" s="3"/>
      <c r="H25" s="3" t="s">
        <v>11</v>
      </c>
    </row>
    <row r="26" ht="26" customHeight="1" spans="1:8">
      <c r="A26" s="3">
        <v>23</v>
      </c>
      <c r="B26" s="3" t="s">
        <v>10</v>
      </c>
      <c r="C26" s="3" t="str">
        <f>"陈敏"</f>
        <v>陈敏</v>
      </c>
      <c r="D26" s="3" t="str">
        <f>"202405190901"</f>
        <v>202405190901</v>
      </c>
      <c r="E26" s="4">
        <v>56</v>
      </c>
      <c r="F26" s="3">
        <v>21</v>
      </c>
      <c r="G26" s="3"/>
      <c r="H26" s="3" t="s">
        <v>11</v>
      </c>
    </row>
    <row r="27" ht="26" customHeight="1" spans="1:8">
      <c r="A27" s="3">
        <v>24</v>
      </c>
      <c r="B27" s="3" t="s">
        <v>10</v>
      </c>
      <c r="C27" s="3" t="str">
        <f>"王燕秋"</f>
        <v>王燕秋</v>
      </c>
      <c r="D27" s="3" t="str">
        <f>"202405190913"</f>
        <v>202405190913</v>
      </c>
      <c r="E27" s="4">
        <v>56</v>
      </c>
      <c r="F27" s="3">
        <v>21</v>
      </c>
      <c r="G27" s="3"/>
      <c r="H27" s="3" t="s">
        <v>11</v>
      </c>
    </row>
    <row r="28" ht="26" customHeight="1" spans="1:8">
      <c r="A28" s="3">
        <v>25</v>
      </c>
      <c r="B28" s="3" t="s">
        <v>10</v>
      </c>
      <c r="C28" s="3" t="str">
        <f>"刘珊珊"</f>
        <v>刘珊珊</v>
      </c>
      <c r="D28" s="3" t="str">
        <f>"202405190211"</f>
        <v>202405190211</v>
      </c>
      <c r="E28" s="4">
        <v>55</v>
      </c>
      <c r="F28" s="3">
        <v>25</v>
      </c>
      <c r="G28" s="3"/>
      <c r="H28" s="3" t="s">
        <v>11</v>
      </c>
    </row>
    <row r="29" ht="26" customHeight="1" spans="1:8">
      <c r="A29" s="3">
        <v>26</v>
      </c>
      <c r="B29" s="3" t="s">
        <v>10</v>
      </c>
      <c r="C29" s="3" t="str">
        <f>"杨翠银"</f>
        <v>杨翠银</v>
      </c>
      <c r="D29" s="3" t="str">
        <f>"202405190219"</f>
        <v>202405190219</v>
      </c>
      <c r="E29" s="4">
        <v>55</v>
      </c>
      <c r="F29" s="3">
        <v>25</v>
      </c>
      <c r="G29" s="3"/>
      <c r="H29" s="3" t="s">
        <v>11</v>
      </c>
    </row>
    <row r="30" ht="26" customHeight="1" spans="1:8">
      <c r="A30" s="3">
        <v>27</v>
      </c>
      <c r="B30" s="3" t="s">
        <v>10</v>
      </c>
      <c r="C30" s="3" t="str">
        <f>"王妙丹"</f>
        <v>王妙丹</v>
      </c>
      <c r="D30" s="3" t="str">
        <f>"202405190301"</f>
        <v>202405190301</v>
      </c>
      <c r="E30" s="4">
        <v>55</v>
      </c>
      <c r="F30" s="3">
        <v>25</v>
      </c>
      <c r="G30" s="3"/>
      <c r="H30" s="3" t="s">
        <v>11</v>
      </c>
    </row>
    <row r="31" ht="26" customHeight="1" spans="1:8">
      <c r="A31" s="3">
        <v>28</v>
      </c>
      <c r="B31" s="3" t="s">
        <v>10</v>
      </c>
      <c r="C31" s="3" t="str">
        <f>"刘文娟"</f>
        <v>刘文娟</v>
      </c>
      <c r="D31" s="3" t="str">
        <f>"202405190328"</f>
        <v>202405190328</v>
      </c>
      <c r="E31" s="4">
        <v>55</v>
      </c>
      <c r="F31" s="3">
        <v>25</v>
      </c>
      <c r="G31" s="3"/>
      <c r="H31" s="3" t="s">
        <v>11</v>
      </c>
    </row>
    <row r="32" ht="26" customHeight="1" spans="1:8">
      <c r="A32" s="3">
        <v>29</v>
      </c>
      <c r="B32" s="3" t="s">
        <v>10</v>
      </c>
      <c r="C32" s="3" t="str">
        <f>"庞慧"</f>
        <v>庞慧</v>
      </c>
      <c r="D32" s="3" t="str">
        <f>"202405190302"</f>
        <v>202405190302</v>
      </c>
      <c r="E32" s="4">
        <v>54</v>
      </c>
      <c r="F32" s="3">
        <v>29</v>
      </c>
      <c r="G32" s="3"/>
      <c r="H32" s="3" t="s">
        <v>11</v>
      </c>
    </row>
    <row r="33" ht="26" customHeight="1" spans="1:8">
      <c r="A33" s="3">
        <v>30</v>
      </c>
      <c r="B33" s="3" t="s">
        <v>10</v>
      </c>
      <c r="C33" s="3" t="str">
        <f>"王丽霞"</f>
        <v>王丽霞</v>
      </c>
      <c r="D33" s="3" t="str">
        <f>"202405190607"</f>
        <v>202405190607</v>
      </c>
      <c r="E33" s="4">
        <v>54</v>
      </c>
      <c r="F33" s="3">
        <v>29</v>
      </c>
      <c r="G33" s="3"/>
      <c r="H33" s="3" t="s">
        <v>11</v>
      </c>
    </row>
    <row r="34" ht="26" customHeight="1" spans="1:8">
      <c r="A34" s="3">
        <v>31</v>
      </c>
      <c r="B34" s="3" t="s">
        <v>10</v>
      </c>
      <c r="C34" s="3" t="str">
        <f>"吴乾倩"</f>
        <v>吴乾倩</v>
      </c>
      <c r="D34" s="3" t="str">
        <f>"202405190705"</f>
        <v>202405190705</v>
      </c>
      <c r="E34" s="4">
        <v>54</v>
      </c>
      <c r="F34" s="3">
        <v>29</v>
      </c>
      <c r="G34" s="3"/>
      <c r="H34" s="3" t="s">
        <v>11</v>
      </c>
    </row>
    <row r="35" ht="26" customHeight="1" spans="1:8">
      <c r="A35" s="3">
        <v>32</v>
      </c>
      <c r="B35" s="3" t="s">
        <v>10</v>
      </c>
      <c r="C35" s="3" t="str">
        <f>"陈丽凤"</f>
        <v>陈丽凤</v>
      </c>
      <c r="D35" s="3" t="str">
        <f>"202405190726"</f>
        <v>202405190726</v>
      </c>
      <c r="E35" s="4">
        <v>54</v>
      </c>
      <c r="F35" s="3">
        <v>29</v>
      </c>
      <c r="G35" s="3"/>
      <c r="H35" s="3" t="s">
        <v>11</v>
      </c>
    </row>
    <row r="36" ht="26" customHeight="1" spans="1:8">
      <c r="A36" s="3">
        <v>33</v>
      </c>
      <c r="B36" s="3" t="s">
        <v>10</v>
      </c>
      <c r="C36" s="3" t="str">
        <f>"李璐璐"</f>
        <v>李璐璐</v>
      </c>
      <c r="D36" s="3" t="str">
        <f>"202405190921"</f>
        <v>202405190921</v>
      </c>
      <c r="E36" s="4">
        <v>54</v>
      </c>
      <c r="F36" s="3">
        <v>29</v>
      </c>
      <c r="G36" s="3"/>
      <c r="H36" s="3" t="s">
        <v>11</v>
      </c>
    </row>
    <row r="37" ht="26" customHeight="1" spans="1:8">
      <c r="A37" s="3">
        <v>34</v>
      </c>
      <c r="B37" s="3" t="s">
        <v>10</v>
      </c>
      <c r="C37" s="3" t="str">
        <f>"符姝格"</f>
        <v>符姝格</v>
      </c>
      <c r="D37" s="3" t="str">
        <f>"202405190307"</f>
        <v>202405190307</v>
      </c>
      <c r="E37" s="4">
        <v>53</v>
      </c>
      <c r="F37" s="3">
        <v>34</v>
      </c>
      <c r="G37" s="3"/>
      <c r="H37" s="3" t="s">
        <v>12</v>
      </c>
    </row>
    <row r="38" ht="26" customHeight="1" spans="1:8">
      <c r="A38" s="3">
        <v>35</v>
      </c>
      <c r="B38" s="3" t="s">
        <v>10</v>
      </c>
      <c r="C38" s="3" t="str">
        <f>"黄春碧"</f>
        <v>黄春碧</v>
      </c>
      <c r="D38" s="3" t="str">
        <f>"202405190408"</f>
        <v>202405190408</v>
      </c>
      <c r="E38" s="4">
        <v>53</v>
      </c>
      <c r="F38" s="3">
        <v>34</v>
      </c>
      <c r="G38" s="3"/>
      <c r="H38" s="3" t="s">
        <v>12</v>
      </c>
    </row>
    <row r="39" ht="26" customHeight="1" spans="1:8">
      <c r="A39" s="3">
        <v>36</v>
      </c>
      <c r="B39" s="3" t="s">
        <v>10</v>
      </c>
      <c r="C39" s="3" t="str">
        <f>"符珊"</f>
        <v>符珊</v>
      </c>
      <c r="D39" s="3" t="str">
        <f>"202405190409"</f>
        <v>202405190409</v>
      </c>
      <c r="E39" s="4">
        <v>53</v>
      </c>
      <c r="F39" s="3">
        <v>34</v>
      </c>
      <c r="G39" s="3"/>
      <c r="H39" s="3" t="s">
        <v>12</v>
      </c>
    </row>
    <row r="40" ht="26" customHeight="1" spans="1:8">
      <c r="A40" s="3">
        <v>37</v>
      </c>
      <c r="B40" s="3" t="s">
        <v>10</v>
      </c>
      <c r="C40" s="3" t="str">
        <f>"陈素妃"</f>
        <v>陈素妃</v>
      </c>
      <c r="D40" s="3" t="str">
        <f>"202405190518"</f>
        <v>202405190518</v>
      </c>
      <c r="E40" s="4">
        <v>53</v>
      </c>
      <c r="F40" s="3">
        <v>34</v>
      </c>
      <c r="G40" s="3"/>
      <c r="H40" s="3" t="s">
        <v>12</v>
      </c>
    </row>
    <row r="41" ht="26" customHeight="1" spans="1:8">
      <c r="A41" s="3">
        <v>38</v>
      </c>
      <c r="B41" s="3" t="s">
        <v>10</v>
      </c>
      <c r="C41" s="3" t="str">
        <f>"李秋凤"</f>
        <v>李秋凤</v>
      </c>
      <c r="D41" s="3" t="str">
        <f>"202405190617"</f>
        <v>202405190617</v>
      </c>
      <c r="E41" s="4">
        <v>53</v>
      </c>
      <c r="F41" s="3">
        <v>34</v>
      </c>
      <c r="G41" s="3"/>
      <c r="H41" s="3" t="s">
        <v>12</v>
      </c>
    </row>
    <row r="42" ht="26" customHeight="1" spans="1:8">
      <c r="A42" s="3">
        <v>39</v>
      </c>
      <c r="B42" s="3" t="s">
        <v>10</v>
      </c>
      <c r="C42" s="3" t="str">
        <f>"蒙钰"</f>
        <v>蒙钰</v>
      </c>
      <c r="D42" s="3" t="str">
        <f>"202405190815"</f>
        <v>202405190815</v>
      </c>
      <c r="E42" s="4">
        <v>53</v>
      </c>
      <c r="F42" s="3">
        <v>34</v>
      </c>
      <c r="G42" s="3"/>
      <c r="H42" s="3" t="s">
        <v>12</v>
      </c>
    </row>
    <row r="43" ht="26" customHeight="1" spans="1:8">
      <c r="A43" s="3">
        <v>40</v>
      </c>
      <c r="B43" s="3" t="s">
        <v>10</v>
      </c>
      <c r="C43" s="3" t="str">
        <f>"范钰莹"</f>
        <v>范钰莹</v>
      </c>
      <c r="D43" s="3" t="str">
        <f>"202405190127"</f>
        <v>202405190127</v>
      </c>
      <c r="E43" s="4">
        <v>52</v>
      </c>
      <c r="F43" s="3">
        <v>40</v>
      </c>
      <c r="G43" s="3"/>
      <c r="H43" s="3" t="s">
        <v>12</v>
      </c>
    </row>
    <row r="44" ht="26" customHeight="1" spans="1:8">
      <c r="A44" s="3">
        <v>41</v>
      </c>
      <c r="B44" s="3" t="s">
        <v>10</v>
      </c>
      <c r="C44" s="3" t="str">
        <f>"卢喜凤"</f>
        <v>卢喜凤</v>
      </c>
      <c r="D44" s="3" t="str">
        <f>"202405190230"</f>
        <v>202405190230</v>
      </c>
      <c r="E44" s="4">
        <v>52</v>
      </c>
      <c r="F44" s="3">
        <v>40</v>
      </c>
      <c r="G44" s="3"/>
      <c r="H44" s="3" t="s">
        <v>12</v>
      </c>
    </row>
    <row r="45" ht="26" customHeight="1" spans="1:8">
      <c r="A45" s="3">
        <v>42</v>
      </c>
      <c r="B45" s="3" t="s">
        <v>10</v>
      </c>
      <c r="C45" s="3" t="str">
        <f>"谢娇艳"</f>
        <v>谢娇艳</v>
      </c>
      <c r="D45" s="3" t="str">
        <f>"202405190327"</f>
        <v>202405190327</v>
      </c>
      <c r="E45" s="4">
        <v>52</v>
      </c>
      <c r="F45" s="3">
        <v>40</v>
      </c>
      <c r="G45" s="3"/>
      <c r="H45" s="3" t="s">
        <v>12</v>
      </c>
    </row>
    <row r="46" ht="26" customHeight="1" spans="1:8">
      <c r="A46" s="3">
        <v>43</v>
      </c>
      <c r="B46" s="3" t="s">
        <v>10</v>
      </c>
      <c r="C46" s="3" t="str">
        <f>"李伟霞"</f>
        <v>李伟霞</v>
      </c>
      <c r="D46" s="3" t="str">
        <f>"202405190401"</f>
        <v>202405190401</v>
      </c>
      <c r="E46" s="4">
        <v>52</v>
      </c>
      <c r="F46" s="3">
        <v>40</v>
      </c>
      <c r="G46" s="3"/>
      <c r="H46" s="3" t="s">
        <v>12</v>
      </c>
    </row>
    <row r="47" ht="26" customHeight="1" spans="1:8">
      <c r="A47" s="3">
        <v>44</v>
      </c>
      <c r="B47" s="3" t="s">
        <v>10</v>
      </c>
      <c r="C47" s="3" t="str">
        <f>"王紫荷"</f>
        <v>王紫荷</v>
      </c>
      <c r="D47" s="3" t="str">
        <f>"202405190407"</f>
        <v>202405190407</v>
      </c>
      <c r="E47" s="4">
        <v>52</v>
      </c>
      <c r="F47" s="3">
        <v>40</v>
      </c>
      <c r="G47" s="3"/>
      <c r="H47" s="3" t="s">
        <v>12</v>
      </c>
    </row>
    <row r="48" ht="26" customHeight="1" spans="1:8">
      <c r="A48" s="3">
        <v>45</v>
      </c>
      <c r="B48" s="3" t="s">
        <v>10</v>
      </c>
      <c r="C48" s="3" t="str">
        <f>"黄柳夕"</f>
        <v>黄柳夕</v>
      </c>
      <c r="D48" s="3" t="str">
        <f>"202405190414"</f>
        <v>202405190414</v>
      </c>
      <c r="E48" s="4">
        <v>52</v>
      </c>
      <c r="F48" s="3">
        <v>40</v>
      </c>
      <c r="G48" s="3"/>
      <c r="H48" s="3" t="s">
        <v>12</v>
      </c>
    </row>
    <row r="49" ht="26" customHeight="1" spans="1:8">
      <c r="A49" s="3">
        <v>46</v>
      </c>
      <c r="B49" s="3" t="s">
        <v>10</v>
      </c>
      <c r="C49" s="3" t="str">
        <f>"刘秀兰"</f>
        <v>刘秀兰</v>
      </c>
      <c r="D49" s="3" t="str">
        <f>"202405190416"</f>
        <v>202405190416</v>
      </c>
      <c r="E49" s="4">
        <v>52</v>
      </c>
      <c r="F49" s="3">
        <v>40</v>
      </c>
      <c r="G49" s="3"/>
      <c r="H49" s="3" t="s">
        <v>12</v>
      </c>
    </row>
    <row r="50" ht="26" customHeight="1" spans="1:8">
      <c r="A50" s="3">
        <v>47</v>
      </c>
      <c r="B50" s="3" t="s">
        <v>10</v>
      </c>
      <c r="C50" s="3" t="str">
        <f>"杨茹芳"</f>
        <v>杨茹芳</v>
      </c>
      <c r="D50" s="3" t="str">
        <f>"202405190512"</f>
        <v>202405190512</v>
      </c>
      <c r="E50" s="4">
        <v>52</v>
      </c>
      <c r="F50" s="3">
        <v>40</v>
      </c>
      <c r="G50" s="3"/>
      <c r="H50" s="3" t="s">
        <v>12</v>
      </c>
    </row>
    <row r="51" ht="26" customHeight="1" spans="1:8">
      <c r="A51" s="3">
        <v>48</v>
      </c>
      <c r="B51" s="3" t="s">
        <v>10</v>
      </c>
      <c r="C51" s="3" t="str">
        <f>"朱蕾"</f>
        <v>朱蕾</v>
      </c>
      <c r="D51" s="3" t="str">
        <f>"202405190606"</f>
        <v>202405190606</v>
      </c>
      <c r="E51" s="4">
        <v>52</v>
      </c>
      <c r="F51" s="3">
        <v>40</v>
      </c>
      <c r="G51" s="3"/>
      <c r="H51" s="3" t="s">
        <v>12</v>
      </c>
    </row>
    <row r="52" ht="26" customHeight="1" spans="1:8">
      <c r="A52" s="3">
        <v>49</v>
      </c>
      <c r="B52" s="3" t="s">
        <v>10</v>
      </c>
      <c r="C52" s="3" t="str">
        <f>"龙志言"</f>
        <v>龙志言</v>
      </c>
      <c r="D52" s="3" t="str">
        <f>"202405190102"</f>
        <v>202405190102</v>
      </c>
      <c r="E52" s="4">
        <v>51</v>
      </c>
      <c r="F52" s="3">
        <v>49</v>
      </c>
      <c r="G52" s="3"/>
      <c r="H52" s="3" t="s">
        <v>12</v>
      </c>
    </row>
    <row r="53" ht="26" customHeight="1" spans="1:8">
      <c r="A53" s="3">
        <v>50</v>
      </c>
      <c r="B53" s="3" t="s">
        <v>10</v>
      </c>
      <c r="C53" s="3" t="str">
        <f>"王净"</f>
        <v>王净</v>
      </c>
      <c r="D53" s="3" t="str">
        <f>"202405190109"</f>
        <v>202405190109</v>
      </c>
      <c r="E53" s="4">
        <v>51</v>
      </c>
      <c r="F53" s="3">
        <v>49</v>
      </c>
      <c r="G53" s="3"/>
      <c r="H53" s="3" t="s">
        <v>12</v>
      </c>
    </row>
    <row r="54" ht="26" customHeight="1" spans="1:8">
      <c r="A54" s="3">
        <v>51</v>
      </c>
      <c r="B54" s="3" t="s">
        <v>10</v>
      </c>
      <c r="C54" s="3" t="str">
        <f>"王小春"</f>
        <v>王小春</v>
      </c>
      <c r="D54" s="3" t="str">
        <f>"202405190130"</f>
        <v>202405190130</v>
      </c>
      <c r="E54" s="4">
        <v>51</v>
      </c>
      <c r="F54" s="3">
        <v>49</v>
      </c>
      <c r="G54" s="3"/>
      <c r="H54" s="3" t="s">
        <v>12</v>
      </c>
    </row>
    <row r="55" ht="26" customHeight="1" spans="1:8">
      <c r="A55" s="3">
        <v>52</v>
      </c>
      <c r="B55" s="3" t="s">
        <v>10</v>
      </c>
      <c r="C55" s="3" t="str">
        <f>"刘佳旸"</f>
        <v>刘佳旸</v>
      </c>
      <c r="D55" s="3" t="str">
        <f>"202405190201"</f>
        <v>202405190201</v>
      </c>
      <c r="E55" s="4">
        <v>51</v>
      </c>
      <c r="F55" s="3">
        <v>49</v>
      </c>
      <c r="G55" s="3"/>
      <c r="H55" s="3" t="s">
        <v>12</v>
      </c>
    </row>
    <row r="56" ht="26" customHeight="1" spans="1:8">
      <c r="A56" s="3">
        <v>53</v>
      </c>
      <c r="B56" s="3" t="s">
        <v>10</v>
      </c>
      <c r="C56" s="3" t="str">
        <f>"羊懿丹"</f>
        <v>羊懿丹</v>
      </c>
      <c r="D56" s="3" t="str">
        <f>"202405190210"</f>
        <v>202405190210</v>
      </c>
      <c r="E56" s="4">
        <v>51</v>
      </c>
      <c r="F56" s="3">
        <v>49</v>
      </c>
      <c r="G56" s="3"/>
      <c r="H56" s="3" t="s">
        <v>12</v>
      </c>
    </row>
    <row r="57" ht="26" customHeight="1" spans="1:8">
      <c r="A57" s="3">
        <v>54</v>
      </c>
      <c r="B57" s="3" t="s">
        <v>10</v>
      </c>
      <c r="C57" s="3" t="str">
        <f>"叶一娜"</f>
        <v>叶一娜</v>
      </c>
      <c r="D57" s="3" t="str">
        <f>"202405190305"</f>
        <v>202405190305</v>
      </c>
      <c r="E57" s="4">
        <v>51</v>
      </c>
      <c r="F57" s="3">
        <v>49</v>
      </c>
      <c r="G57" s="3"/>
      <c r="H57" s="3" t="s">
        <v>12</v>
      </c>
    </row>
    <row r="58" ht="26" customHeight="1" spans="1:8">
      <c r="A58" s="3">
        <v>55</v>
      </c>
      <c r="B58" s="3" t="s">
        <v>10</v>
      </c>
      <c r="C58" s="3" t="str">
        <f>"陈宜秀"</f>
        <v>陈宜秀</v>
      </c>
      <c r="D58" s="3" t="str">
        <f>"202405190311"</f>
        <v>202405190311</v>
      </c>
      <c r="E58" s="4">
        <v>51</v>
      </c>
      <c r="F58" s="3">
        <v>49</v>
      </c>
      <c r="G58" s="3"/>
      <c r="H58" s="3" t="s">
        <v>12</v>
      </c>
    </row>
    <row r="59" ht="26" customHeight="1" spans="1:8">
      <c r="A59" s="3">
        <v>56</v>
      </c>
      <c r="B59" s="3" t="s">
        <v>10</v>
      </c>
      <c r="C59" s="3" t="str">
        <f>"陈铃"</f>
        <v>陈铃</v>
      </c>
      <c r="D59" s="3" t="str">
        <f>"202405190502"</f>
        <v>202405190502</v>
      </c>
      <c r="E59" s="4">
        <v>51</v>
      </c>
      <c r="F59" s="3">
        <v>49</v>
      </c>
      <c r="G59" s="3"/>
      <c r="H59" s="3" t="s">
        <v>12</v>
      </c>
    </row>
    <row r="60" ht="26" customHeight="1" spans="1:8">
      <c r="A60" s="3">
        <v>57</v>
      </c>
      <c r="B60" s="3" t="s">
        <v>10</v>
      </c>
      <c r="C60" s="3" t="str">
        <f>"汤晶晶"</f>
        <v>汤晶晶</v>
      </c>
      <c r="D60" s="3" t="str">
        <f>"202405190511"</f>
        <v>202405190511</v>
      </c>
      <c r="E60" s="4">
        <v>51</v>
      </c>
      <c r="F60" s="3">
        <v>49</v>
      </c>
      <c r="G60" s="3"/>
      <c r="H60" s="3" t="s">
        <v>12</v>
      </c>
    </row>
    <row r="61" ht="26" customHeight="1" spans="1:8">
      <c r="A61" s="3">
        <v>58</v>
      </c>
      <c r="B61" s="3" t="s">
        <v>10</v>
      </c>
      <c r="C61" s="3" t="str">
        <f>"郑引兰"</f>
        <v>郑引兰</v>
      </c>
      <c r="D61" s="3" t="str">
        <f>"202405190521"</f>
        <v>202405190521</v>
      </c>
      <c r="E61" s="4">
        <v>51</v>
      </c>
      <c r="F61" s="3">
        <v>49</v>
      </c>
      <c r="G61" s="3"/>
      <c r="H61" s="3" t="s">
        <v>12</v>
      </c>
    </row>
    <row r="62" ht="26" customHeight="1" spans="1:8">
      <c r="A62" s="3">
        <v>59</v>
      </c>
      <c r="B62" s="3" t="s">
        <v>10</v>
      </c>
      <c r="C62" s="3" t="str">
        <f>"罗佳钰"</f>
        <v>罗佳钰</v>
      </c>
      <c r="D62" s="3" t="str">
        <f>"202405190702"</f>
        <v>202405190702</v>
      </c>
      <c r="E62" s="4">
        <v>51</v>
      </c>
      <c r="F62" s="3">
        <v>49</v>
      </c>
      <c r="G62" s="3"/>
      <c r="H62" s="3" t="s">
        <v>12</v>
      </c>
    </row>
    <row r="63" ht="26" customHeight="1" spans="1:8">
      <c r="A63" s="3">
        <v>60</v>
      </c>
      <c r="B63" s="3" t="s">
        <v>10</v>
      </c>
      <c r="C63" s="3" t="str">
        <f>"何英女"</f>
        <v>何英女</v>
      </c>
      <c r="D63" s="3" t="str">
        <f>"202405190822"</f>
        <v>202405190822</v>
      </c>
      <c r="E63" s="4">
        <v>51</v>
      </c>
      <c r="F63" s="3">
        <v>49</v>
      </c>
      <c r="G63" s="3"/>
      <c r="H63" s="3" t="s">
        <v>12</v>
      </c>
    </row>
    <row r="64" ht="26" customHeight="1" spans="1:8">
      <c r="A64" s="3">
        <v>61</v>
      </c>
      <c r="B64" s="3" t="s">
        <v>10</v>
      </c>
      <c r="C64" s="3" t="str">
        <f>"林琳"</f>
        <v>林琳</v>
      </c>
      <c r="D64" s="3" t="str">
        <f>"202405190221"</f>
        <v>202405190221</v>
      </c>
      <c r="E64" s="4">
        <v>50</v>
      </c>
      <c r="F64" s="3">
        <v>61</v>
      </c>
      <c r="G64" s="3"/>
      <c r="H64" s="3" t="s">
        <v>12</v>
      </c>
    </row>
    <row r="65" ht="26" customHeight="1" spans="1:8">
      <c r="A65" s="3">
        <v>62</v>
      </c>
      <c r="B65" s="3" t="s">
        <v>10</v>
      </c>
      <c r="C65" s="3" t="str">
        <f>"李婉君"</f>
        <v>李婉君</v>
      </c>
      <c r="D65" s="3" t="str">
        <f>"202405190415"</f>
        <v>202405190415</v>
      </c>
      <c r="E65" s="4">
        <v>50</v>
      </c>
      <c r="F65" s="3">
        <v>61</v>
      </c>
      <c r="G65" s="3"/>
      <c r="H65" s="3" t="s">
        <v>12</v>
      </c>
    </row>
    <row r="66" ht="26" customHeight="1" spans="1:8">
      <c r="A66" s="3">
        <v>63</v>
      </c>
      <c r="B66" s="3" t="s">
        <v>10</v>
      </c>
      <c r="C66" s="3" t="str">
        <f>"冯小凤"</f>
        <v>冯小凤</v>
      </c>
      <c r="D66" s="3" t="str">
        <f>"202405190419"</f>
        <v>202405190419</v>
      </c>
      <c r="E66" s="4">
        <v>50</v>
      </c>
      <c r="F66" s="3">
        <v>61</v>
      </c>
      <c r="G66" s="3"/>
      <c r="H66" s="3" t="s">
        <v>12</v>
      </c>
    </row>
    <row r="67" ht="26" customHeight="1" spans="1:8">
      <c r="A67" s="3">
        <v>64</v>
      </c>
      <c r="B67" s="3" t="s">
        <v>10</v>
      </c>
      <c r="C67" s="3" t="str">
        <f>"蔡雨铮"</f>
        <v>蔡雨铮</v>
      </c>
      <c r="D67" s="3" t="str">
        <f>"202405190516"</f>
        <v>202405190516</v>
      </c>
      <c r="E67" s="4">
        <v>50</v>
      </c>
      <c r="F67" s="3">
        <v>61</v>
      </c>
      <c r="G67" s="3"/>
      <c r="H67" s="3" t="s">
        <v>12</v>
      </c>
    </row>
    <row r="68" ht="26" customHeight="1" spans="1:8">
      <c r="A68" s="3">
        <v>65</v>
      </c>
      <c r="B68" s="3" t="s">
        <v>10</v>
      </c>
      <c r="C68" s="3" t="str">
        <f>"王欢"</f>
        <v>王欢</v>
      </c>
      <c r="D68" s="3" t="str">
        <f>"202405190625"</f>
        <v>202405190625</v>
      </c>
      <c r="E68" s="4">
        <v>50</v>
      </c>
      <c r="F68" s="3">
        <v>61</v>
      </c>
      <c r="G68" s="3"/>
      <c r="H68" s="3" t="s">
        <v>12</v>
      </c>
    </row>
    <row r="69" ht="26" customHeight="1" spans="1:8">
      <c r="A69" s="3">
        <v>66</v>
      </c>
      <c r="B69" s="3" t="s">
        <v>10</v>
      </c>
      <c r="C69" s="3" t="str">
        <f>"李婉静"</f>
        <v>李婉静</v>
      </c>
      <c r="D69" s="3" t="str">
        <f>"202405190728"</f>
        <v>202405190728</v>
      </c>
      <c r="E69" s="4">
        <v>50</v>
      </c>
      <c r="F69" s="3">
        <v>61</v>
      </c>
      <c r="G69" s="3"/>
      <c r="H69" s="3" t="s">
        <v>12</v>
      </c>
    </row>
    <row r="70" ht="26" customHeight="1" spans="1:8">
      <c r="A70" s="3">
        <v>67</v>
      </c>
      <c r="B70" s="3" t="s">
        <v>10</v>
      </c>
      <c r="C70" s="3" t="str">
        <f>"何德妮"</f>
        <v>何德妮</v>
      </c>
      <c r="D70" s="3" t="str">
        <f>"202405190819"</f>
        <v>202405190819</v>
      </c>
      <c r="E70" s="4">
        <v>50</v>
      </c>
      <c r="F70" s="3">
        <v>61</v>
      </c>
      <c r="G70" s="3"/>
      <c r="H70" s="3" t="s">
        <v>12</v>
      </c>
    </row>
    <row r="71" ht="26" customHeight="1" spans="1:8">
      <c r="A71" s="3">
        <v>68</v>
      </c>
      <c r="B71" s="3" t="s">
        <v>10</v>
      </c>
      <c r="C71" s="3" t="str">
        <f>"黄美霞"</f>
        <v>黄美霞</v>
      </c>
      <c r="D71" s="3" t="str">
        <f>"202405190101"</f>
        <v>202405190101</v>
      </c>
      <c r="E71" s="4">
        <v>49</v>
      </c>
      <c r="F71" s="3">
        <v>68</v>
      </c>
      <c r="G71" s="3"/>
      <c r="H71" s="3" t="s">
        <v>12</v>
      </c>
    </row>
    <row r="72" ht="26" customHeight="1" spans="1:8">
      <c r="A72" s="3">
        <v>69</v>
      </c>
      <c r="B72" s="3" t="s">
        <v>10</v>
      </c>
      <c r="C72" s="3" t="str">
        <f>"王南"</f>
        <v>王南</v>
      </c>
      <c r="D72" s="3" t="str">
        <f>"202405190213"</f>
        <v>202405190213</v>
      </c>
      <c r="E72" s="4">
        <v>49</v>
      </c>
      <c r="F72" s="3">
        <v>68</v>
      </c>
      <c r="G72" s="3"/>
      <c r="H72" s="3" t="s">
        <v>12</v>
      </c>
    </row>
    <row r="73" ht="26" customHeight="1" spans="1:8">
      <c r="A73" s="3">
        <v>70</v>
      </c>
      <c r="B73" s="3" t="s">
        <v>10</v>
      </c>
      <c r="C73" s="3" t="str">
        <f>"黄素珊"</f>
        <v>黄素珊</v>
      </c>
      <c r="D73" s="3" t="str">
        <f>"202405190304"</f>
        <v>202405190304</v>
      </c>
      <c r="E73" s="4">
        <v>49</v>
      </c>
      <c r="F73" s="3">
        <v>68</v>
      </c>
      <c r="G73" s="3"/>
      <c r="H73" s="3" t="s">
        <v>12</v>
      </c>
    </row>
    <row r="74" ht="26" customHeight="1" spans="1:8">
      <c r="A74" s="3">
        <v>71</v>
      </c>
      <c r="B74" s="3" t="s">
        <v>10</v>
      </c>
      <c r="C74" s="3" t="str">
        <f>"王鸿夏"</f>
        <v>王鸿夏</v>
      </c>
      <c r="D74" s="3" t="str">
        <f>"202405190309"</f>
        <v>202405190309</v>
      </c>
      <c r="E74" s="4">
        <v>49</v>
      </c>
      <c r="F74" s="3">
        <v>68</v>
      </c>
      <c r="G74" s="3"/>
      <c r="H74" s="3" t="s">
        <v>12</v>
      </c>
    </row>
    <row r="75" ht="26" customHeight="1" spans="1:8">
      <c r="A75" s="3">
        <v>72</v>
      </c>
      <c r="B75" s="3" t="s">
        <v>10</v>
      </c>
      <c r="C75" s="3" t="str">
        <f>"秦梨真"</f>
        <v>秦梨真</v>
      </c>
      <c r="D75" s="3" t="str">
        <f>"202405190325"</f>
        <v>202405190325</v>
      </c>
      <c r="E75" s="4">
        <v>49</v>
      </c>
      <c r="F75" s="3">
        <v>68</v>
      </c>
      <c r="G75" s="3"/>
      <c r="H75" s="3" t="s">
        <v>12</v>
      </c>
    </row>
    <row r="76" ht="26" customHeight="1" spans="1:8">
      <c r="A76" s="3">
        <v>73</v>
      </c>
      <c r="B76" s="3" t="s">
        <v>10</v>
      </c>
      <c r="C76" s="3" t="str">
        <f>"陈晓欣"</f>
        <v>陈晓欣</v>
      </c>
      <c r="D76" s="3" t="str">
        <f>"202405190519"</f>
        <v>202405190519</v>
      </c>
      <c r="E76" s="4">
        <v>49</v>
      </c>
      <c r="F76" s="3">
        <v>68</v>
      </c>
      <c r="G76" s="3"/>
      <c r="H76" s="3" t="s">
        <v>12</v>
      </c>
    </row>
    <row r="77" ht="26" customHeight="1" spans="1:8">
      <c r="A77" s="3">
        <v>74</v>
      </c>
      <c r="B77" s="3" t="s">
        <v>10</v>
      </c>
      <c r="C77" s="3" t="str">
        <f>"李雪"</f>
        <v>李雪</v>
      </c>
      <c r="D77" s="3" t="str">
        <f>"202405190729"</f>
        <v>202405190729</v>
      </c>
      <c r="E77" s="4">
        <v>49</v>
      </c>
      <c r="F77" s="3">
        <v>68</v>
      </c>
      <c r="G77" s="3"/>
      <c r="H77" s="3" t="s">
        <v>12</v>
      </c>
    </row>
    <row r="78" ht="26" customHeight="1" spans="1:8">
      <c r="A78" s="3">
        <v>75</v>
      </c>
      <c r="B78" s="3" t="s">
        <v>10</v>
      </c>
      <c r="C78" s="3" t="str">
        <f>"陈变"</f>
        <v>陈变</v>
      </c>
      <c r="D78" s="3" t="str">
        <f>"202405190813"</f>
        <v>202405190813</v>
      </c>
      <c r="E78" s="4">
        <v>49</v>
      </c>
      <c r="F78" s="3">
        <v>68</v>
      </c>
      <c r="G78" s="3"/>
      <c r="H78" s="3" t="s">
        <v>12</v>
      </c>
    </row>
    <row r="79" ht="26" customHeight="1" spans="1:8">
      <c r="A79" s="3">
        <v>76</v>
      </c>
      <c r="B79" s="3" t="s">
        <v>10</v>
      </c>
      <c r="C79" s="3" t="str">
        <f>"晏天怡"</f>
        <v>晏天怡</v>
      </c>
      <c r="D79" s="3" t="str">
        <f>"202405190215"</f>
        <v>202405190215</v>
      </c>
      <c r="E79" s="4">
        <v>48</v>
      </c>
      <c r="F79" s="3">
        <v>76</v>
      </c>
      <c r="G79" s="3"/>
      <c r="H79" s="3" t="s">
        <v>12</v>
      </c>
    </row>
    <row r="80" ht="26" customHeight="1" spans="1:8">
      <c r="A80" s="3">
        <v>77</v>
      </c>
      <c r="B80" s="3" t="s">
        <v>10</v>
      </c>
      <c r="C80" s="3" t="str">
        <f>"陈雅琦"</f>
        <v>陈雅琦</v>
      </c>
      <c r="D80" s="3" t="str">
        <f>"202405190220"</f>
        <v>202405190220</v>
      </c>
      <c r="E80" s="4">
        <v>48</v>
      </c>
      <c r="F80" s="3">
        <v>76</v>
      </c>
      <c r="G80" s="3"/>
      <c r="H80" s="3" t="s">
        <v>12</v>
      </c>
    </row>
    <row r="81" ht="26" customHeight="1" spans="1:8">
      <c r="A81" s="3">
        <v>78</v>
      </c>
      <c r="B81" s="3" t="s">
        <v>10</v>
      </c>
      <c r="C81" s="3" t="str">
        <f>"李新宇"</f>
        <v>李新宇</v>
      </c>
      <c r="D81" s="3" t="str">
        <f>"202405190514"</f>
        <v>202405190514</v>
      </c>
      <c r="E81" s="4">
        <v>48</v>
      </c>
      <c r="F81" s="3">
        <v>76</v>
      </c>
      <c r="G81" s="3"/>
      <c r="H81" s="3" t="s">
        <v>12</v>
      </c>
    </row>
    <row r="82" ht="26" customHeight="1" spans="1:8">
      <c r="A82" s="3">
        <v>79</v>
      </c>
      <c r="B82" s="3" t="s">
        <v>10</v>
      </c>
      <c r="C82" s="3" t="str">
        <f>"庞涛"</f>
        <v>庞涛</v>
      </c>
      <c r="D82" s="3" t="str">
        <f>"202405190601"</f>
        <v>202405190601</v>
      </c>
      <c r="E82" s="4">
        <v>48</v>
      </c>
      <c r="F82" s="3">
        <v>76</v>
      </c>
      <c r="G82" s="3"/>
      <c r="H82" s="3" t="s">
        <v>12</v>
      </c>
    </row>
    <row r="83" ht="26" customHeight="1" spans="1:8">
      <c r="A83" s="3">
        <v>80</v>
      </c>
      <c r="B83" s="3" t="s">
        <v>10</v>
      </c>
      <c r="C83" s="3" t="str">
        <f>"刘思琪"</f>
        <v>刘思琪</v>
      </c>
      <c r="D83" s="3" t="str">
        <f>"202405190628"</f>
        <v>202405190628</v>
      </c>
      <c r="E83" s="4">
        <v>48</v>
      </c>
      <c r="F83" s="3">
        <v>76</v>
      </c>
      <c r="G83" s="3"/>
      <c r="H83" s="3" t="s">
        <v>12</v>
      </c>
    </row>
    <row r="84" ht="26" customHeight="1" spans="1:8">
      <c r="A84" s="3">
        <v>81</v>
      </c>
      <c r="B84" s="3" t="s">
        <v>10</v>
      </c>
      <c r="C84" s="3" t="str">
        <f>"苏影"</f>
        <v>苏影</v>
      </c>
      <c r="D84" s="3" t="str">
        <f>"202405190814"</f>
        <v>202405190814</v>
      </c>
      <c r="E84" s="4">
        <v>48</v>
      </c>
      <c r="F84" s="3">
        <v>76</v>
      </c>
      <c r="G84" s="3"/>
      <c r="H84" s="3" t="s">
        <v>12</v>
      </c>
    </row>
    <row r="85" ht="26" customHeight="1" spans="1:8">
      <c r="A85" s="3">
        <v>82</v>
      </c>
      <c r="B85" s="3" t="s">
        <v>10</v>
      </c>
      <c r="C85" s="3" t="str">
        <f>"陈妙"</f>
        <v>陈妙</v>
      </c>
      <c r="D85" s="3" t="str">
        <f>"202405190904"</f>
        <v>202405190904</v>
      </c>
      <c r="E85" s="4">
        <v>48</v>
      </c>
      <c r="F85" s="3">
        <v>76</v>
      </c>
      <c r="G85" s="3"/>
      <c r="H85" s="3" t="s">
        <v>12</v>
      </c>
    </row>
    <row r="86" ht="26" customHeight="1" spans="1:8">
      <c r="A86" s="3">
        <v>83</v>
      </c>
      <c r="B86" s="3" t="s">
        <v>10</v>
      </c>
      <c r="C86" s="3" t="str">
        <f>"邓美莲"</f>
        <v>邓美莲</v>
      </c>
      <c r="D86" s="3" t="str">
        <f>"202405190917"</f>
        <v>202405190917</v>
      </c>
      <c r="E86" s="4">
        <v>48</v>
      </c>
      <c r="F86" s="3">
        <v>76</v>
      </c>
      <c r="G86" s="3"/>
      <c r="H86" s="3" t="s">
        <v>12</v>
      </c>
    </row>
    <row r="87" ht="26" customHeight="1" spans="1:8">
      <c r="A87" s="3">
        <v>84</v>
      </c>
      <c r="B87" s="3" t="s">
        <v>10</v>
      </c>
      <c r="C87" s="3" t="str">
        <f>"林子肖"</f>
        <v>林子肖</v>
      </c>
      <c r="D87" s="3" t="str">
        <f>"202405190108"</f>
        <v>202405190108</v>
      </c>
      <c r="E87" s="4">
        <v>47</v>
      </c>
      <c r="F87" s="3">
        <v>84</v>
      </c>
      <c r="G87" s="3"/>
      <c r="H87" s="3" t="s">
        <v>12</v>
      </c>
    </row>
    <row r="88" ht="26" customHeight="1" spans="1:8">
      <c r="A88" s="3">
        <v>85</v>
      </c>
      <c r="B88" s="3" t="s">
        <v>10</v>
      </c>
      <c r="C88" s="3" t="str">
        <f>"冯姝"</f>
        <v>冯姝</v>
      </c>
      <c r="D88" s="3" t="str">
        <f>"202405190110"</f>
        <v>202405190110</v>
      </c>
      <c r="E88" s="4">
        <v>47</v>
      </c>
      <c r="F88" s="3">
        <v>84</v>
      </c>
      <c r="G88" s="3"/>
      <c r="H88" s="3" t="s">
        <v>12</v>
      </c>
    </row>
    <row r="89" ht="26" customHeight="1" spans="1:8">
      <c r="A89" s="3">
        <v>86</v>
      </c>
      <c r="B89" s="3" t="s">
        <v>10</v>
      </c>
      <c r="C89" s="3" t="str">
        <f>"邓楠"</f>
        <v>邓楠</v>
      </c>
      <c r="D89" s="3" t="str">
        <f>"202405190303"</f>
        <v>202405190303</v>
      </c>
      <c r="E89" s="4">
        <v>47</v>
      </c>
      <c r="F89" s="3">
        <v>84</v>
      </c>
      <c r="G89" s="3"/>
      <c r="H89" s="3" t="s">
        <v>12</v>
      </c>
    </row>
    <row r="90" ht="26" customHeight="1" spans="1:8">
      <c r="A90" s="3">
        <v>87</v>
      </c>
      <c r="B90" s="3" t="s">
        <v>10</v>
      </c>
      <c r="C90" s="3" t="str">
        <f>"刘微"</f>
        <v>刘微</v>
      </c>
      <c r="D90" s="3" t="str">
        <f>"202405190410"</f>
        <v>202405190410</v>
      </c>
      <c r="E90" s="4">
        <v>47</v>
      </c>
      <c r="F90" s="3">
        <v>84</v>
      </c>
      <c r="G90" s="3"/>
      <c r="H90" s="3" t="s">
        <v>12</v>
      </c>
    </row>
    <row r="91" ht="26" customHeight="1" spans="1:8">
      <c r="A91" s="3">
        <v>88</v>
      </c>
      <c r="B91" s="3" t="s">
        <v>10</v>
      </c>
      <c r="C91" s="3" t="str">
        <f>"陈丽姗"</f>
        <v>陈丽姗</v>
      </c>
      <c r="D91" s="3" t="str">
        <f>"202405190418"</f>
        <v>202405190418</v>
      </c>
      <c r="E91" s="4">
        <v>47</v>
      </c>
      <c r="F91" s="3">
        <v>84</v>
      </c>
      <c r="G91" s="3"/>
      <c r="H91" s="3" t="s">
        <v>12</v>
      </c>
    </row>
    <row r="92" ht="26" customHeight="1" spans="1:8">
      <c r="A92" s="3">
        <v>89</v>
      </c>
      <c r="B92" s="3" t="s">
        <v>10</v>
      </c>
      <c r="C92" s="3" t="str">
        <f>"翁艳佼"</f>
        <v>翁艳佼</v>
      </c>
      <c r="D92" s="3" t="str">
        <f>"202405190427"</f>
        <v>202405190427</v>
      </c>
      <c r="E92" s="4">
        <v>47</v>
      </c>
      <c r="F92" s="3">
        <v>84</v>
      </c>
      <c r="G92" s="3"/>
      <c r="H92" s="3" t="s">
        <v>12</v>
      </c>
    </row>
    <row r="93" ht="26" customHeight="1" spans="1:8">
      <c r="A93" s="3">
        <v>90</v>
      </c>
      <c r="B93" s="3" t="s">
        <v>10</v>
      </c>
      <c r="C93" s="3" t="str">
        <f>"吴曼红"</f>
        <v>吴曼红</v>
      </c>
      <c r="D93" s="3" t="str">
        <f>"202405190530"</f>
        <v>202405190530</v>
      </c>
      <c r="E93" s="4">
        <v>47</v>
      </c>
      <c r="F93" s="3">
        <v>84</v>
      </c>
      <c r="G93" s="3"/>
      <c r="H93" s="3" t="s">
        <v>12</v>
      </c>
    </row>
    <row r="94" ht="26" customHeight="1" spans="1:8">
      <c r="A94" s="3">
        <v>91</v>
      </c>
      <c r="B94" s="3" t="s">
        <v>10</v>
      </c>
      <c r="C94" s="3" t="str">
        <f>"王智俞"</f>
        <v>王智俞</v>
      </c>
      <c r="D94" s="3" t="str">
        <f>"202405190605"</f>
        <v>202405190605</v>
      </c>
      <c r="E94" s="4">
        <v>47</v>
      </c>
      <c r="F94" s="3">
        <v>84</v>
      </c>
      <c r="G94" s="3"/>
      <c r="H94" s="3" t="s">
        <v>12</v>
      </c>
    </row>
    <row r="95" ht="26" customHeight="1" spans="1:8">
      <c r="A95" s="3">
        <v>92</v>
      </c>
      <c r="B95" s="3" t="s">
        <v>10</v>
      </c>
      <c r="C95" s="3" t="str">
        <f>"黄碗清"</f>
        <v>黄碗清</v>
      </c>
      <c r="D95" s="3" t="str">
        <f>"202405190709"</f>
        <v>202405190709</v>
      </c>
      <c r="E95" s="4">
        <v>47</v>
      </c>
      <c r="F95" s="3">
        <v>84</v>
      </c>
      <c r="G95" s="3"/>
      <c r="H95" s="3" t="s">
        <v>12</v>
      </c>
    </row>
    <row r="96" ht="26" customHeight="1" spans="1:8">
      <c r="A96" s="3">
        <v>93</v>
      </c>
      <c r="B96" s="3" t="s">
        <v>10</v>
      </c>
      <c r="C96" s="3" t="str">
        <f>"郑丽朋"</f>
        <v>郑丽朋</v>
      </c>
      <c r="D96" s="3" t="str">
        <f>"202405190721"</f>
        <v>202405190721</v>
      </c>
      <c r="E96" s="4">
        <v>47</v>
      </c>
      <c r="F96" s="3">
        <v>84</v>
      </c>
      <c r="G96" s="3"/>
      <c r="H96" s="3" t="s">
        <v>12</v>
      </c>
    </row>
    <row r="97" ht="26" customHeight="1" spans="1:8">
      <c r="A97" s="3">
        <v>94</v>
      </c>
      <c r="B97" s="3" t="s">
        <v>10</v>
      </c>
      <c r="C97" s="3" t="str">
        <f>"王小庭"</f>
        <v>王小庭</v>
      </c>
      <c r="D97" s="3" t="str">
        <f>"202405190804"</f>
        <v>202405190804</v>
      </c>
      <c r="E97" s="4">
        <v>47</v>
      </c>
      <c r="F97" s="3">
        <v>84</v>
      </c>
      <c r="G97" s="3"/>
      <c r="H97" s="3" t="s">
        <v>12</v>
      </c>
    </row>
    <row r="98" ht="26" customHeight="1" spans="1:8">
      <c r="A98" s="3">
        <v>95</v>
      </c>
      <c r="B98" s="3" t="s">
        <v>10</v>
      </c>
      <c r="C98" s="3" t="str">
        <f>"邢芝"</f>
        <v>邢芝</v>
      </c>
      <c r="D98" s="3" t="str">
        <f>"202405190204"</f>
        <v>202405190204</v>
      </c>
      <c r="E98" s="4">
        <v>46</v>
      </c>
      <c r="F98" s="3">
        <v>95</v>
      </c>
      <c r="G98" s="3"/>
      <c r="H98" s="3" t="s">
        <v>12</v>
      </c>
    </row>
    <row r="99" ht="26" customHeight="1" spans="1:8">
      <c r="A99" s="3">
        <v>96</v>
      </c>
      <c r="B99" s="3" t="s">
        <v>10</v>
      </c>
      <c r="C99" s="3" t="str">
        <f>"王灵灵"</f>
        <v>王灵灵</v>
      </c>
      <c r="D99" s="3" t="str">
        <f>"202405190310"</f>
        <v>202405190310</v>
      </c>
      <c r="E99" s="4">
        <v>46</v>
      </c>
      <c r="F99" s="3">
        <v>95</v>
      </c>
      <c r="G99" s="3"/>
      <c r="H99" s="3" t="s">
        <v>12</v>
      </c>
    </row>
    <row r="100" ht="26" customHeight="1" spans="1:8">
      <c r="A100" s="3">
        <v>97</v>
      </c>
      <c r="B100" s="3" t="s">
        <v>10</v>
      </c>
      <c r="C100" s="3" t="str">
        <f>"秦淑怡"</f>
        <v>秦淑怡</v>
      </c>
      <c r="D100" s="3" t="str">
        <f>"202405190317"</f>
        <v>202405190317</v>
      </c>
      <c r="E100" s="4">
        <v>46</v>
      </c>
      <c r="F100" s="3">
        <v>95</v>
      </c>
      <c r="G100" s="3"/>
      <c r="H100" s="3" t="s">
        <v>12</v>
      </c>
    </row>
    <row r="101" ht="26" customHeight="1" spans="1:8">
      <c r="A101" s="3">
        <v>98</v>
      </c>
      <c r="B101" s="3" t="s">
        <v>10</v>
      </c>
      <c r="C101" s="3" t="str">
        <f>"羊丽红"</f>
        <v>羊丽红</v>
      </c>
      <c r="D101" s="3" t="str">
        <f>"202405190324"</f>
        <v>202405190324</v>
      </c>
      <c r="E101" s="4">
        <v>46</v>
      </c>
      <c r="F101" s="3">
        <v>95</v>
      </c>
      <c r="G101" s="3"/>
      <c r="H101" s="3" t="s">
        <v>12</v>
      </c>
    </row>
    <row r="102" ht="26" customHeight="1" spans="1:8">
      <c r="A102" s="3">
        <v>99</v>
      </c>
      <c r="B102" s="3" t="s">
        <v>10</v>
      </c>
      <c r="C102" s="3" t="str">
        <f>"王泉佳"</f>
        <v>王泉佳</v>
      </c>
      <c r="D102" s="3" t="str">
        <f>"202405190330"</f>
        <v>202405190330</v>
      </c>
      <c r="E102" s="4">
        <v>46</v>
      </c>
      <c r="F102" s="3">
        <v>95</v>
      </c>
      <c r="G102" s="3"/>
      <c r="H102" s="3" t="s">
        <v>12</v>
      </c>
    </row>
    <row r="103" ht="26" customHeight="1" spans="1:8">
      <c r="A103" s="3">
        <v>100</v>
      </c>
      <c r="B103" s="3" t="s">
        <v>10</v>
      </c>
      <c r="C103" s="3" t="str">
        <f>"王美娇"</f>
        <v>王美娇</v>
      </c>
      <c r="D103" s="3" t="str">
        <f>"202405190504"</f>
        <v>202405190504</v>
      </c>
      <c r="E103" s="4">
        <v>46</v>
      </c>
      <c r="F103" s="3">
        <v>95</v>
      </c>
      <c r="G103" s="3"/>
      <c r="H103" s="3" t="s">
        <v>12</v>
      </c>
    </row>
    <row r="104" ht="26" customHeight="1" spans="1:8">
      <c r="A104" s="3">
        <v>101</v>
      </c>
      <c r="B104" s="3" t="s">
        <v>10</v>
      </c>
      <c r="C104" s="3" t="str">
        <f>"曾小佳"</f>
        <v>曾小佳</v>
      </c>
      <c r="D104" s="3" t="str">
        <f>"202405190506"</f>
        <v>202405190506</v>
      </c>
      <c r="E104" s="4">
        <v>46</v>
      </c>
      <c r="F104" s="3">
        <v>95</v>
      </c>
      <c r="G104" s="3"/>
      <c r="H104" s="3" t="s">
        <v>12</v>
      </c>
    </row>
    <row r="105" ht="26" customHeight="1" spans="1:8">
      <c r="A105" s="3">
        <v>102</v>
      </c>
      <c r="B105" s="3" t="s">
        <v>10</v>
      </c>
      <c r="C105" s="3" t="str">
        <f>"朱井善"</f>
        <v>朱井善</v>
      </c>
      <c r="D105" s="3" t="str">
        <f>"202405190526"</f>
        <v>202405190526</v>
      </c>
      <c r="E105" s="4">
        <v>46</v>
      </c>
      <c r="F105" s="3">
        <v>95</v>
      </c>
      <c r="G105" s="3"/>
      <c r="H105" s="3" t="s">
        <v>12</v>
      </c>
    </row>
    <row r="106" ht="26" customHeight="1" spans="1:8">
      <c r="A106" s="3">
        <v>103</v>
      </c>
      <c r="B106" s="3" t="s">
        <v>10</v>
      </c>
      <c r="C106" s="3" t="str">
        <f>"符学薇"</f>
        <v>符学薇</v>
      </c>
      <c r="D106" s="3" t="str">
        <f>"202405190528"</f>
        <v>202405190528</v>
      </c>
      <c r="E106" s="4">
        <v>46</v>
      </c>
      <c r="F106" s="3">
        <v>95</v>
      </c>
      <c r="G106" s="3"/>
      <c r="H106" s="3" t="s">
        <v>12</v>
      </c>
    </row>
    <row r="107" ht="26" customHeight="1" spans="1:8">
      <c r="A107" s="3">
        <v>104</v>
      </c>
      <c r="B107" s="3" t="s">
        <v>10</v>
      </c>
      <c r="C107" s="3" t="str">
        <f>"郑子仪"</f>
        <v>郑子仪</v>
      </c>
      <c r="D107" s="3" t="str">
        <f>"202405190613"</f>
        <v>202405190613</v>
      </c>
      <c r="E107" s="4">
        <v>46</v>
      </c>
      <c r="F107" s="3">
        <v>95</v>
      </c>
      <c r="G107" s="3"/>
      <c r="H107" s="3" t="s">
        <v>12</v>
      </c>
    </row>
    <row r="108" ht="26" customHeight="1" spans="1:8">
      <c r="A108" s="3">
        <v>105</v>
      </c>
      <c r="B108" s="3" t="s">
        <v>10</v>
      </c>
      <c r="C108" s="3" t="str">
        <f>"陈佳燕"</f>
        <v>陈佳燕</v>
      </c>
      <c r="D108" s="3" t="str">
        <f>"202405190615"</f>
        <v>202405190615</v>
      </c>
      <c r="E108" s="4">
        <v>46</v>
      </c>
      <c r="F108" s="3">
        <v>95</v>
      </c>
      <c r="G108" s="3"/>
      <c r="H108" s="3" t="s">
        <v>12</v>
      </c>
    </row>
    <row r="109" ht="26" customHeight="1" spans="1:8">
      <c r="A109" s="3">
        <v>106</v>
      </c>
      <c r="B109" s="3" t="s">
        <v>10</v>
      </c>
      <c r="C109" s="3" t="str">
        <f>"王灵巧"</f>
        <v>王灵巧</v>
      </c>
      <c r="D109" s="3" t="str">
        <f>"202405190622"</f>
        <v>202405190622</v>
      </c>
      <c r="E109" s="4">
        <v>46</v>
      </c>
      <c r="F109" s="3">
        <v>95</v>
      </c>
      <c r="G109" s="3"/>
      <c r="H109" s="3" t="s">
        <v>12</v>
      </c>
    </row>
    <row r="110" ht="26" customHeight="1" spans="1:8">
      <c r="A110" s="3">
        <v>107</v>
      </c>
      <c r="B110" s="3" t="s">
        <v>10</v>
      </c>
      <c r="C110" s="3" t="str">
        <f>"莫雅馨"</f>
        <v>莫雅馨</v>
      </c>
      <c r="D110" s="3" t="str">
        <f>"202405190717"</f>
        <v>202405190717</v>
      </c>
      <c r="E110" s="4">
        <v>46</v>
      </c>
      <c r="F110" s="3">
        <v>95</v>
      </c>
      <c r="G110" s="3"/>
      <c r="H110" s="3" t="s">
        <v>12</v>
      </c>
    </row>
    <row r="111" ht="26" customHeight="1" spans="1:8">
      <c r="A111" s="3">
        <v>108</v>
      </c>
      <c r="B111" s="3" t="s">
        <v>10</v>
      </c>
      <c r="C111" s="3" t="str">
        <f>"李涓"</f>
        <v>李涓</v>
      </c>
      <c r="D111" s="3" t="str">
        <f>"202405190820"</f>
        <v>202405190820</v>
      </c>
      <c r="E111" s="4">
        <v>46</v>
      </c>
      <c r="F111" s="3">
        <v>95</v>
      </c>
      <c r="G111" s="3"/>
      <c r="H111" s="3" t="s">
        <v>12</v>
      </c>
    </row>
    <row r="112" ht="26" customHeight="1" spans="1:8">
      <c r="A112" s="3">
        <v>109</v>
      </c>
      <c r="B112" s="3" t="s">
        <v>10</v>
      </c>
      <c r="C112" s="3" t="str">
        <f>"陈颖异"</f>
        <v>陈颖异</v>
      </c>
      <c r="D112" s="3" t="str">
        <f>"202405190919"</f>
        <v>202405190919</v>
      </c>
      <c r="E112" s="4">
        <v>46</v>
      </c>
      <c r="F112" s="3">
        <v>95</v>
      </c>
      <c r="G112" s="3"/>
      <c r="H112" s="3" t="s">
        <v>12</v>
      </c>
    </row>
    <row r="113" ht="26" customHeight="1" spans="1:8">
      <c r="A113" s="3">
        <v>110</v>
      </c>
      <c r="B113" s="3" t="s">
        <v>10</v>
      </c>
      <c r="C113" s="3" t="str">
        <f>"吴清华"</f>
        <v>吴清华</v>
      </c>
      <c r="D113" s="3" t="str">
        <f>"202405190225"</f>
        <v>202405190225</v>
      </c>
      <c r="E113" s="4">
        <v>45</v>
      </c>
      <c r="F113" s="3">
        <v>110</v>
      </c>
      <c r="G113" s="3"/>
      <c r="H113" s="3" t="s">
        <v>12</v>
      </c>
    </row>
    <row r="114" ht="26" customHeight="1" spans="1:8">
      <c r="A114" s="3">
        <v>111</v>
      </c>
      <c r="B114" s="3" t="s">
        <v>10</v>
      </c>
      <c r="C114" s="3" t="str">
        <f>"杨丽芳"</f>
        <v>杨丽芳</v>
      </c>
      <c r="D114" s="3" t="str">
        <f>"202405190322"</f>
        <v>202405190322</v>
      </c>
      <c r="E114" s="4">
        <v>45</v>
      </c>
      <c r="F114" s="3">
        <v>110</v>
      </c>
      <c r="G114" s="3"/>
      <c r="H114" s="3" t="s">
        <v>12</v>
      </c>
    </row>
    <row r="115" ht="26" customHeight="1" spans="1:8">
      <c r="A115" s="3">
        <v>112</v>
      </c>
      <c r="B115" s="3" t="s">
        <v>10</v>
      </c>
      <c r="C115" s="3" t="str">
        <f>"黄梓琪"</f>
        <v>黄梓琪</v>
      </c>
      <c r="D115" s="3" t="str">
        <f>"202405190608"</f>
        <v>202405190608</v>
      </c>
      <c r="E115" s="4">
        <v>45</v>
      </c>
      <c r="F115" s="3">
        <v>110</v>
      </c>
      <c r="G115" s="3"/>
      <c r="H115" s="3" t="s">
        <v>12</v>
      </c>
    </row>
    <row r="116" ht="26" customHeight="1" spans="1:8">
      <c r="A116" s="3">
        <v>113</v>
      </c>
      <c r="B116" s="3" t="s">
        <v>10</v>
      </c>
      <c r="C116" s="3" t="str">
        <f>"吴巧文"</f>
        <v>吴巧文</v>
      </c>
      <c r="D116" s="3" t="str">
        <f>"202405190609"</f>
        <v>202405190609</v>
      </c>
      <c r="E116" s="4">
        <v>45</v>
      </c>
      <c r="F116" s="3">
        <v>110</v>
      </c>
      <c r="G116" s="3"/>
      <c r="H116" s="3" t="s">
        <v>12</v>
      </c>
    </row>
    <row r="117" ht="26" customHeight="1" spans="1:8">
      <c r="A117" s="3">
        <v>114</v>
      </c>
      <c r="B117" s="3" t="s">
        <v>10</v>
      </c>
      <c r="C117" s="3" t="str">
        <f>"张梅妮"</f>
        <v>张梅妮</v>
      </c>
      <c r="D117" s="3" t="str">
        <f>"202405190627"</f>
        <v>202405190627</v>
      </c>
      <c r="E117" s="4">
        <v>45</v>
      </c>
      <c r="F117" s="3">
        <v>110</v>
      </c>
      <c r="G117" s="3"/>
      <c r="H117" s="3" t="s">
        <v>12</v>
      </c>
    </row>
    <row r="118" ht="26" customHeight="1" spans="1:8">
      <c r="A118" s="3">
        <v>115</v>
      </c>
      <c r="B118" s="3" t="s">
        <v>10</v>
      </c>
      <c r="C118" s="3" t="str">
        <f>"吴小恩"</f>
        <v>吴小恩</v>
      </c>
      <c r="D118" s="3" t="str">
        <f>"202405190712"</f>
        <v>202405190712</v>
      </c>
      <c r="E118" s="4">
        <v>45</v>
      </c>
      <c r="F118" s="3">
        <v>110</v>
      </c>
      <c r="G118" s="3"/>
      <c r="H118" s="3" t="s">
        <v>12</v>
      </c>
    </row>
    <row r="119" ht="26" customHeight="1" spans="1:8">
      <c r="A119" s="3">
        <v>116</v>
      </c>
      <c r="B119" s="3" t="s">
        <v>10</v>
      </c>
      <c r="C119" s="3" t="str">
        <f>"吴红仪"</f>
        <v>吴红仪</v>
      </c>
      <c r="D119" s="3" t="str">
        <f>"202405190806"</f>
        <v>202405190806</v>
      </c>
      <c r="E119" s="4">
        <v>45</v>
      </c>
      <c r="F119" s="3">
        <v>110</v>
      </c>
      <c r="G119" s="3"/>
      <c r="H119" s="3" t="s">
        <v>12</v>
      </c>
    </row>
    <row r="120" ht="26" customHeight="1" spans="1:8">
      <c r="A120" s="3">
        <v>117</v>
      </c>
      <c r="B120" s="3" t="s">
        <v>10</v>
      </c>
      <c r="C120" s="3" t="str">
        <f>"吴欣欣"</f>
        <v>吴欣欣</v>
      </c>
      <c r="D120" s="3" t="str">
        <f>"202405190818"</f>
        <v>202405190818</v>
      </c>
      <c r="E120" s="4">
        <v>45</v>
      </c>
      <c r="F120" s="3">
        <v>110</v>
      </c>
      <c r="G120" s="3"/>
      <c r="H120" s="3" t="s">
        <v>12</v>
      </c>
    </row>
    <row r="121" ht="26" customHeight="1" spans="1:8">
      <c r="A121" s="3">
        <v>118</v>
      </c>
      <c r="B121" s="3" t="s">
        <v>10</v>
      </c>
      <c r="C121" s="3" t="str">
        <f>"刘菲菲"</f>
        <v>刘菲菲</v>
      </c>
      <c r="D121" s="3" t="str">
        <f>"202405190903"</f>
        <v>202405190903</v>
      </c>
      <c r="E121" s="4">
        <v>45</v>
      </c>
      <c r="F121" s="3">
        <v>110</v>
      </c>
      <c r="G121" s="3"/>
      <c r="H121" s="3" t="s">
        <v>12</v>
      </c>
    </row>
    <row r="122" ht="26" customHeight="1" spans="1:8">
      <c r="A122" s="3">
        <v>119</v>
      </c>
      <c r="B122" s="3" t="s">
        <v>10</v>
      </c>
      <c r="C122" s="3" t="str">
        <f>"郑浪曼"</f>
        <v>郑浪曼</v>
      </c>
      <c r="D122" s="3" t="str">
        <f>"202405190103"</f>
        <v>202405190103</v>
      </c>
      <c r="E122" s="4">
        <v>44</v>
      </c>
      <c r="F122" s="3">
        <v>119</v>
      </c>
      <c r="G122" s="3"/>
      <c r="H122" s="3" t="s">
        <v>12</v>
      </c>
    </row>
    <row r="123" ht="26" customHeight="1" spans="1:8">
      <c r="A123" s="3">
        <v>120</v>
      </c>
      <c r="B123" s="3" t="s">
        <v>10</v>
      </c>
      <c r="C123" s="3" t="str">
        <f>"王金"</f>
        <v>王金</v>
      </c>
      <c r="D123" s="3" t="str">
        <f>"202405190208"</f>
        <v>202405190208</v>
      </c>
      <c r="E123" s="4">
        <v>44</v>
      </c>
      <c r="F123" s="3">
        <v>119</v>
      </c>
      <c r="G123" s="3"/>
      <c r="H123" s="3" t="s">
        <v>12</v>
      </c>
    </row>
    <row r="124" ht="26" customHeight="1" spans="1:8">
      <c r="A124" s="3">
        <v>121</v>
      </c>
      <c r="B124" s="3" t="s">
        <v>10</v>
      </c>
      <c r="C124" s="3" t="str">
        <f>"龚桂芝"</f>
        <v>龚桂芝</v>
      </c>
      <c r="D124" s="3" t="str">
        <f>"202405190501"</f>
        <v>202405190501</v>
      </c>
      <c r="E124" s="4">
        <v>44</v>
      </c>
      <c r="F124" s="3">
        <v>119</v>
      </c>
      <c r="G124" s="3"/>
      <c r="H124" s="3" t="s">
        <v>12</v>
      </c>
    </row>
    <row r="125" ht="26" customHeight="1" spans="1:8">
      <c r="A125" s="3">
        <v>122</v>
      </c>
      <c r="B125" s="3" t="s">
        <v>10</v>
      </c>
      <c r="C125" s="3" t="str">
        <f>"许诗莹"</f>
        <v>许诗莹</v>
      </c>
      <c r="D125" s="3" t="str">
        <f>"202405190522"</f>
        <v>202405190522</v>
      </c>
      <c r="E125" s="4">
        <v>44</v>
      </c>
      <c r="F125" s="3">
        <v>119</v>
      </c>
      <c r="G125" s="3"/>
      <c r="H125" s="3" t="s">
        <v>12</v>
      </c>
    </row>
    <row r="126" ht="26" customHeight="1" spans="1:8">
      <c r="A126" s="3">
        <v>123</v>
      </c>
      <c r="B126" s="3" t="s">
        <v>10</v>
      </c>
      <c r="C126" s="3" t="str">
        <f>"吴淑喜"</f>
        <v>吴淑喜</v>
      </c>
      <c r="D126" s="3" t="str">
        <f>"202405190603"</f>
        <v>202405190603</v>
      </c>
      <c r="E126" s="4">
        <v>44</v>
      </c>
      <c r="F126" s="3">
        <v>119</v>
      </c>
      <c r="G126" s="3"/>
      <c r="H126" s="3" t="s">
        <v>12</v>
      </c>
    </row>
    <row r="127" ht="26" customHeight="1" spans="1:8">
      <c r="A127" s="3">
        <v>124</v>
      </c>
      <c r="B127" s="3" t="s">
        <v>10</v>
      </c>
      <c r="C127" s="3" t="str">
        <f>"王建梅"</f>
        <v>王建梅</v>
      </c>
      <c r="D127" s="3" t="str">
        <f>"202405190629"</f>
        <v>202405190629</v>
      </c>
      <c r="E127" s="4">
        <v>44</v>
      </c>
      <c r="F127" s="3">
        <v>119</v>
      </c>
      <c r="G127" s="3"/>
      <c r="H127" s="3" t="s">
        <v>12</v>
      </c>
    </row>
    <row r="128" ht="26" customHeight="1" spans="1:8">
      <c r="A128" s="3">
        <v>125</v>
      </c>
      <c r="B128" s="3" t="s">
        <v>10</v>
      </c>
      <c r="C128" s="3" t="str">
        <f>"肖妮"</f>
        <v>肖妮</v>
      </c>
      <c r="D128" s="3" t="str">
        <f>"202405190730"</f>
        <v>202405190730</v>
      </c>
      <c r="E128" s="4">
        <v>44</v>
      </c>
      <c r="F128" s="3">
        <v>119</v>
      </c>
      <c r="G128" s="3"/>
      <c r="H128" s="3" t="s">
        <v>12</v>
      </c>
    </row>
    <row r="129" ht="26" customHeight="1" spans="1:8">
      <c r="A129" s="3">
        <v>126</v>
      </c>
      <c r="B129" s="3" t="s">
        <v>10</v>
      </c>
      <c r="C129" s="3" t="str">
        <f>"王艳"</f>
        <v>王艳</v>
      </c>
      <c r="D129" s="3" t="str">
        <f>"202405190827"</f>
        <v>202405190827</v>
      </c>
      <c r="E129" s="4">
        <v>44</v>
      </c>
      <c r="F129" s="3">
        <v>119</v>
      </c>
      <c r="G129" s="3"/>
      <c r="H129" s="3" t="s">
        <v>12</v>
      </c>
    </row>
    <row r="130" ht="26" customHeight="1" spans="1:8">
      <c r="A130" s="3">
        <v>127</v>
      </c>
      <c r="B130" s="3" t="s">
        <v>10</v>
      </c>
      <c r="C130" s="3" t="str">
        <f>"王春杨"</f>
        <v>王春杨</v>
      </c>
      <c r="D130" s="3" t="str">
        <f>"202405190902"</f>
        <v>202405190902</v>
      </c>
      <c r="E130" s="4">
        <v>44</v>
      </c>
      <c r="F130" s="3">
        <v>119</v>
      </c>
      <c r="G130" s="3"/>
      <c r="H130" s="3" t="s">
        <v>12</v>
      </c>
    </row>
    <row r="131" ht="26" customHeight="1" spans="1:8">
      <c r="A131" s="3">
        <v>128</v>
      </c>
      <c r="B131" s="3" t="s">
        <v>10</v>
      </c>
      <c r="C131" s="3" t="str">
        <f>"陈祖坛"</f>
        <v>陈祖坛</v>
      </c>
      <c r="D131" s="3" t="str">
        <f>"202405190909"</f>
        <v>202405190909</v>
      </c>
      <c r="E131" s="4">
        <v>44</v>
      </c>
      <c r="F131" s="3">
        <v>119</v>
      </c>
      <c r="G131" s="3"/>
      <c r="H131" s="3" t="s">
        <v>12</v>
      </c>
    </row>
    <row r="132" ht="26" customHeight="1" spans="1:8">
      <c r="A132" s="3">
        <v>129</v>
      </c>
      <c r="B132" s="3" t="s">
        <v>10</v>
      </c>
      <c r="C132" s="3" t="str">
        <f>"沈舒敏"</f>
        <v>沈舒敏</v>
      </c>
      <c r="D132" s="3" t="str">
        <f>"202405190112"</f>
        <v>202405190112</v>
      </c>
      <c r="E132" s="4">
        <v>43</v>
      </c>
      <c r="F132" s="3">
        <v>129</v>
      </c>
      <c r="G132" s="3"/>
      <c r="H132" s="3" t="s">
        <v>12</v>
      </c>
    </row>
    <row r="133" ht="26" customHeight="1" spans="1:8">
      <c r="A133" s="3">
        <v>130</v>
      </c>
      <c r="B133" s="3" t="s">
        <v>10</v>
      </c>
      <c r="C133" s="3" t="str">
        <f>"张愉"</f>
        <v>张愉</v>
      </c>
      <c r="D133" s="3" t="str">
        <f>"202405190218"</f>
        <v>202405190218</v>
      </c>
      <c r="E133" s="4">
        <v>43</v>
      </c>
      <c r="F133" s="3">
        <v>129</v>
      </c>
      <c r="G133" s="3"/>
      <c r="H133" s="3" t="s">
        <v>12</v>
      </c>
    </row>
    <row r="134" ht="26" customHeight="1" spans="1:8">
      <c r="A134" s="3">
        <v>131</v>
      </c>
      <c r="B134" s="3" t="s">
        <v>10</v>
      </c>
      <c r="C134" s="3" t="str">
        <f>"李惠儒"</f>
        <v>李惠儒</v>
      </c>
      <c r="D134" s="3" t="str">
        <f>"202405190321"</f>
        <v>202405190321</v>
      </c>
      <c r="E134" s="4">
        <v>43</v>
      </c>
      <c r="F134" s="3">
        <v>129</v>
      </c>
      <c r="G134" s="3"/>
      <c r="H134" s="3" t="s">
        <v>12</v>
      </c>
    </row>
    <row r="135" ht="26" customHeight="1" spans="1:8">
      <c r="A135" s="3">
        <v>132</v>
      </c>
      <c r="B135" s="3" t="s">
        <v>10</v>
      </c>
      <c r="C135" s="3" t="str">
        <f>"陈天天"</f>
        <v>陈天天</v>
      </c>
      <c r="D135" s="3" t="str">
        <f>"202405190323"</f>
        <v>202405190323</v>
      </c>
      <c r="E135" s="4">
        <v>43</v>
      </c>
      <c r="F135" s="3">
        <v>129</v>
      </c>
      <c r="G135" s="3"/>
      <c r="H135" s="3" t="s">
        <v>12</v>
      </c>
    </row>
    <row r="136" ht="26" customHeight="1" spans="1:8">
      <c r="A136" s="3">
        <v>133</v>
      </c>
      <c r="B136" s="3" t="s">
        <v>10</v>
      </c>
      <c r="C136" s="3" t="str">
        <f>"郭教映"</f>
        <v>郭教映</v>
      </c>
      <c r="D136" s="3" t="str">
        <f>"202405190523"</f>
        <v>202405190523</v>
      </c>
      <c r="E136" s="4">
        <v>43</v>
      </c>
      <c r="F136" s="3">
        <v>129</v>
      </c>
      <c r="G136" s="3"/>
      <c r="H136" s="3" t="s">
        <v>12</v>
      </c>
    </row>
    <row r="137" ht="26" customHeight="1" spans="1:8">
      <c r="A137" s="3">
        <v>134</v>
      </c>
      <c r="B137" s="3" t="s">
        <v>10</v>
      </c>
      <c r="C137" s="3" t="str">
        <f>"王秋妹"</f>
        <v>王秋妹</v>
      </c>
      <c r="D137" s="3" t="str">
        <f>"202405190527"</f>
        <v>202405190527</v>
      </c>
      <c r="E137" s="4">
        <v>43</v>
      </c>
      <c r="F137" s="3">
        <v>129</v>
      </c>
      <c r="G137" s="3"/>
      <c r="H137" s="3" t="s">
        <v>12</v>
      </c>
    </row>
    <row r="138" ht="26" customHeight="1" spans="1:8">
      <c r="A138" s="3">
        <v>135</v>
      </c>
      <c r="B138" s="3" t="s">
        <v>10</v>
      </c>
      <c r="C138" s="3" t="str">
        <f>"朱翠月"</f>
        <v>朱翠月</v>
      </c>
      <c r="D138" s="3" t="str">
        <f>"202405190708"</f>
        <v>202405190708</v>
      </c>
      <c r="E138" s="4">
        <v>43</v>
      </c>
      <c r="F138" s="3">
        <v>129</v>
      </c>
      <c r="G138" s="3"/>
      <c r="H138" s="3" t="s">
        <v>12</v>
      </c>
    </row>
    <row r="139" ht="26" customHeight="1" spans="1:8">
      <c r="A139" s="3">
        <v>136</v>
      </c>
      <c r="B139" s="3" t="s">
        <v>10</v>
      </c>
      <c r="C139" s="3" t="str">
        <f>"王仍"</f>
        <v>王仍</v>
      </c>
      <c r="D139" s="3" t="str">
        <f>"202405190824"</f>
        <v>202405190824</v>
      </c>
      <c r="E139" s="4">
        <v>43</v>
      </c>
      <c r="F139" s="3">
        <v>129</v>
      </c>
      <c r="G139" s="3"/>
      <c r="H139" s="3" t="s">
        <v>12</v>
      </c>
    </row>
    <row r="140" ht="26" customHeight="1" spans="1:8">
      <c r="A140" s="3">
        <v>137</v>
      </c>
      <c r="B140" s="3" t="s">
        <v>10</v>
      </c>
      <c r="C140" s="3" t="str">
        <f>"钱惠满"</f>
        <v>钱惠满</v>
      </c>
      <c r="D140" s="3" t="str">
        <f>"202405190106"</f>
        <v>202405190106</v>
      </c>
      <c r="E140" s="4">
        <v>42</v>
      </c>
      <c r="F140" s="3">
        <v>137</v>
      </c>
      <c r="G140" s="3"/>
      <c r="H140" s="3" t="s">
        <v>12</v>
      </c>
    </row>
    <row r="141" ht="26" customHeight="1" spans="1:8">
      <c r="A141" s="3">
        <v>138</v>
      </c>
      <c r="B141" s="3" t="s">
        <v>10</v>
      </c>
      <c r="C141" s="3" t="str">
        <f>"叶薇"</f>
        <v>叶薇</v>
      </c>
      <c r="D141" s="3" t="str">
        <f>"202405190121"</f>
        <v>202405190121</v>
      </c>
      <c r="E141" s="4">
        <v>42</v>
      </c>
      <c r="F141" s="3">
        <v>137</v>
      </c>
      <c r="G141" s="3"/>
      <c r="H141" s="3" t="s">
        <v>12</v>
      </c>
    </row>
    <row r="142" ht="26" customHeight="1" spans="1:8">
      <c r="A142" s="3">
        <v>139</v>
      </c>
      <c r="B142" s="3" t="s">
        <v>10</v>
      </c>
      <c r="C142" s="3" t="str">
        <f>"黄梓贤"</f>
        <v>黄梓贤</v>
      </c>
      <c r="D142" s="3" t="str">
        <f>"202405190122"</f>
        <v>202405190122</v>
      </c>
      <c r="E142" s="4">
        <v>42</v>
      </c>
      <c r="F142" s="3">
        <v>137</v>
      </c>
      <c r="G142" s="3"/>
      <c r="H142" s="3" t="s">
        <v>12</v>
      </c>
    </row>
    <row r="143" ht="26" customHeight="1" spans="1:8">
      <c r="A143" s="3">
        <v>140</v>
      </c>
      <c r="B143" s="3" t="s">
        <v>10</v>
      </c>
      <c r="C143" s="3" t="str">
        <f>"袁晨"</f>
        <v>袁晨</v>
      </c>
      <c r="D143" s="3" t="str">
        <f>"202405190124"</f>
        <v>202405190124</v>
      </c>
      <c r="E143" s="4">
        <v>42</v>
      </c>
      <c r="F143" s="3">
        <v>137</v>
      </c>
      <c r="G143" s="3"/>
      <c r="H143" s="3" t="s">
        <v>12</v>
      </c>
    </row>
    <row r="144" ht="26" customHeight="1" spans="1:8">
      <c r="A144" s="3">
        <v>141</v>
      </c>
      <c r="B144" s="3" t="s">
        <v>10</v>
      </c>
      <c r="C144" s="3" t="str">
        <f>"林海燕"</f>
        <v>林海燕</v>
      </c>
      <c r="D144" s="3" t="str">
        <f>"202405190312"</f>
        <v>202405190312</v>
      </c>
      <c r="E144" s="4">
        <v>42</v>
      </c>
      <c r="F144" s="3">
        <v>137</v>
      </c>
      <c r="G144" s="3"/>
      <c r="H144" s="3" t="s">
        <v>12</v>
      </c>
    </row>
    <row r="145" ht="26" customHeight="1" spans="1:8">
      <c r="A145" s="3">
        <v>142</v>
      </c>
      <c r="B145" s="3" t="s">
        <v>10</v>
      </c>
      <c r="C145" s="3" t="str">
        <f>"王娴莹"</f>
        <v>王娴莹</v>
      </c>
      <c r="D145" s="3" t="str">
        <f>"202405190421"</f>
        <v>202405190421</v>
      </c>
      <c r="E145" s="4">
        <v>42</v>
      </c>
      <c r="F145" s="3">
        <v>137</v>
      </c>
      <c r="G145" s="3"/>
      <c r="H145" s="3" t="s">
        <v>12</v>
      </c>
    </row>
    <row r="146" ht="26" customHeight="1" spans="1:8">
      <c r="A146" s="3">
        <v>143</v>
      </c>
      <c r="B146" s="3" t="s">
        <v>10</v>
      </c>
      <c r="C146" s="3" t="str">
        <f>"秦梅燕"</f>
        <v>秦梅燕</v>
      </c>
      <c r="D146" s="3" t="str">
        <f>"202405190430"</f>
        <v>202405190430</v>
      </c>
      <c r="E146" s="4">
        <v>42</v>
      </c>
      <c r="F146" s="3">
        <v>137</v>
      </c>
      <c r="G146" s="3"/>
      <c r="H146" s="3" t="s">
        <v>12</v>
      </c>
    </row>
    <row r="147" ht="26" customHeight="1" spans="1:8">
      <c r="A147" s="3">
        <v>144</v>
      </c>
      <c r="B147" s="3" t="s">
        <v>10</v>
      </c>
      <c r="C147" s="3" t="str">
        <f>"王小婕"</f>
        <v>王小婕</v>
      </c>
      <c r="D147" s="3" t="str">
        <f>"202405190725"</f>
        <v>202405190725</v>
      </c>
      <c r="E147" s="4">
        <v>42</v>
      </c>
      <c r="F147" s="3">
        <v>137</v>
      </c>
      <c r="G147" s="3"/>
      <c r="H147" s="3" t="s">
        <v>12</v>
      </c>
    </row>
    <row r="148" ht="26" customHeight="1" spans="1:8">
      <c r="A148" s="3">
        <v>145</v>
      </c>
      <c r="B148" s="3" t="s">
        <v>10</v>
      </c>
      <c r="C148" s="3" t="str">
        <f>"林意"</f>
        <v>林意</v>
      </c>
      <c r="D148" s="3" t="str">
        <f>"202405190123"</f>
        <v>202405190123</v>
      </c>
      <c r="E148" s="4">
        <v>41</v>
      </c>
      <c r="F148" s="3">
        <v>145</v>
      </c>
      <c r="G148" s="3"/>
      <c r="H148" s="3" t="s">
        <v>12</v>
      </c>
    </row>
    <row r="149" ht="26" customHeight="1" spans="1:8">
      <c r="A149" s="3">
        <v>146</v>
      </c>
      <c r="B149" s="3" t="s">
        <v>10</v>
      </c>
      <c r="C149" s="3" t="str">
        <f>"梁荣"</f>
        <v>梁荣</v>
      </c>
      <c r="D149" s="3" t="str">
        <f>"202405190308"</f>
        <v>202405190308</v>
      </c>
      <c r="E149" s="4">
        <v>41</v>
      </c>
      <c r="F149" s="3">
        <v>145</v>
      </c>
      <c r="G149" s="3"/>
      <c r="H149" s="3" t="s">
        <v>12</v>
      </c>
    </row>
    <row r="150" ht="26" customHeight="1" spans="1:8">
      <c r="A150" s="3">
        <v>147</v>
      </c>
      <c r="B150" s="3" t="s">
        <v>10</v>
      </c>
      <c r="C150" s="3" t="str">
        <f>"甘业美"</f>
        <v>甘业美</v>
      </c>
      <c r="D150" s="3" t="str">
        <f>"202405190405"</f>
        <v>202405190405</v>
      </c>
      <c r="E150" s="4">
        <v>41</v>
      </c>
      <c r="F150" s="3">
        <v>145</v>
      </c>
      <c r="G150" s="3"/>
      <c r="H150" s="3" t="s">
        <v>12</v>
      </c>
    </row>
    <row r="151" ht="26" customHeight="1" spans="1:8">
      <c r="A151" s="3">
        <v>148</v>
      </c>
      <c r="B151" s="3" t="s">
        <v>10</v>
      </c>
      <c r="C151" s="3" t="str">
        <f>"陈秀月"</f>
        <v>陈秀月</v>
      </c>
      <c r="D151" s="3" t="str">
        <f>"202405190417"</f>
        <v>202405190417</v>
      </c>
      <c r="E151" s="4">
        <v>41</v>
      </c>
      <c r="F151" s="3">
        <v>145</v>
      </c>
      <c r="G151" s="3"/>
      <c r="H151" s="3" t="s">
        <v>12</v>
      </c>
    </row>
    <row r="152" ht="26" customHeight="1" spans="1:8">
      <c r="A152" s="3">
        <v>149</v>
      </c>
      <c r="B152" s="3" t="s">
        <v>10</v>
      </c>
      <c r="C152" s="3" t="str">
        <f>"洪利琴"</f>
        <v>洪利琴</v>
      </c>
      <c r="D152" s="3" t="str">
        <f>"202405190626"</f>
        <v>202405190626</v>
      </c>
      <c r="E152" s="4">
        <v>41</v>
      </c>
      <c r="F152" s="3">
        <v>145</v>
      </c>
      <c r="G152" s="3"/>
      <c r="H152" s="3" t="s">
        <v>12</v>
      </c>
    </row>
    <row r="153" ht="26" customHeight="1" spans="1:8">
      <c r="A153" s="3">
        <v>150</v>
      </c>
      <c r="B153" s="3" t="s">
        <v>10</v>
      </c>
      <c r="C153" s="3" t="str">
        <f>"王苡葳"</f>
        <v>王苡葳</v>
      </c>
      <c r="D153" s="3" t="str">
        <f>"202405190715"</f>
        <v>202405190715</v>
      </c>
      <c r="E153" s="4">
        <v>41</v>
      </c>
      <c r="F153" s="3">
        <v>145</v>
      </c>
      <c r="G153" s="3"/>
      <c r="H153" s="3" t="s">
        <v>12</v>
      </c>
    </row>
    <row r="154" ht="26" customHeight="1" spans="1:8">
      <c r="A154" s="3">
        <v>151</v>
      </c>
      <c r="B154" s="3" t="s">
        <v>10</v>
      </c>
      <c r="C154" s="3" t="str">
        <f>"黄一婷"</f>
        <v>黄一婷</v>
      </c>
      <c r="D154" s="3" t="str">
        <f>"202405190808"</f>
        <v>202405190808</v>
      </c>
      <c r="E154" s="4">
        <v>41</v>
      </c>
      <c r="F154" s="3">
        <v>145</v>
      </c>
      <c r="G154" s="3"/>
      <c r="H154" s="3" t="s">
        <v>12</v>
      </c>
    </row>
    <row r="155" ht="26" customHeight="1" spans="1:8">
      <c r="A155" s="3">
        <v>152</v>
      </c>
      <c r="B155" s="3" t="s">
        <v>10</v>
      </c>
      <c r="C155" s="3" t="str">
        <f>"覃秋旋"</f>
        <v>覃秋旋</v>
      </c>
      <c r="D155" s="3" t="str">
        <f>"202405190812"</f>
        <v>202405190812</v>
      </c>
      <c r="E155" s="4">
        <v>41</v>
      </c>
      <c r="F155" s="3">
        <v>145</v>
      </c>
      <c r="G155" s="3"/>
      <c r="H155" s="3" t="s">
        <v>12</v>
      </c>
    </row>
    <row r="156" ht="26" customHeight="1" spans="1:8">
      <c r="A156" s="3">
        <v>153</v>
      </c>
      <c r="B156" s="3" t="s">
        <v>10</v>
      </c>
      <c r="C156" s="3" t="str">
        <f>"陈慧"</f>
        <v>陈慧</v>
      </c>
      <c r="D156" s="3" t="str">
        <f>"202405190117"</f>
        <v>202405190117</v>
      </c>
      <c r="E156" s="4">
        <v>40</v>
      </c>
      <c r="F156" s="3">
        <v>153</v>
      </c>
      <c r="G156" s="3"/>
      <c r="H156" s="3" t="s">
        <v>12</v>
      </c>
    </row>
    <row r="157" ht="26" customHeight="1" spans="1:8">
      <c r="A157" s="3">
        <v>154</v>
      </c>
      <c r="B157" s="3" t="s">
        <v>10</v>
      </c>
      <c r="C157" s="3" t="str">
        <f>"黄秋孟"</f>
        <v>黄秋孟</v>
      </c>
      <c r="D157" s="3" t="str">
        <f>"202405190318"</f>
        <v>202405190318</v>
      </c>
      <c r="E157" s="4">
        <v>40</v>
      </c>
      <c r="F157" s="3">
        <v>153</v>
      </c>
      <c r="G157" s="3"/>
      <c r="H157" s="3" t="s">
        <v>12</v>
      </c>
    </row>
    <row r="158" ht="26" customHeight="1" spans="1:8">
      <c r="A158" s="3">
        <v>155</v>
      </c>
      <c r="B158" s="3" t="s">
        <v>10</v>
      </c>
      <c r="C158" s="3" t="str">
        <f>"唐顾华"</f>
        <v>唐顾华</v>
      </c>
      <c r="D158" s="3" t="str">
        <f>"202405190413"</f>
        <v>202405190413</v>
      </c>
      <c r="E158" s="4">
        <v>40</v>
      </c>
      <c r="F158" s="3">
        <v>153</v>
      </c>
      <c r="G158" s="3"/>
      <c r="H158" s="3" t="s">
        <v>12</v>
      </c>
    </row>
    <row r="159" ht="26" customHeight="1" spans="1:8">
      <c r="A159" s="3">
        <v>156</v>
      </c>
      <c r="B159" s="3" t="s">
        <v>10</v>
      </c>
      <c r="C159" s="3" t="str">
        <f>"陈凤珠"</f>
        <v>陈凤珠</v>
      </c>
      <c r="D159" s="3" t="str">
        <f>"202405190623"</f>
        <v>202405190623</v>
      </c>
      <c r="E159" s="4">
        <v>40</v>
      </c>
      <c r="F159" s="3">
        <v>153</v>
      </c>
      <c r="G159" s="3"/>
      <c r="H159" s="3" t="s">
        <v>12</v>
      </c>
    </row>
    <row r="160" ht="26" customHeight="1" spans="1:8">
      <c r="A160" s="3">
        <v>157</v>
      </c>
      <c r="B160" s="3" t="s">
        <v>10</v>
      </c>
      <c r="C160" s="3" t="str">
        <f>"王韵捷"</f>
        <v>王韵捷</v>
      </c>
      <c r="D160" s="3" t="str">
        <f>"202405190706"</f>
        <v>202405190706</v>
      </c>
      <c r="E160" s="4">
        <v>40</v>
      </c>
      <c r="F160" s="3">
        <v>153</v>
      </c>
      <c r="G160" s="3"/>
      <c r="H160" s="3" t="s">
        <v>12</v>
      </c>
    </row>
    <row r="161" ht="26" customHeight="1" spans="1:8">
      <c r="A161" s="3">
        <v>158</v>
      </c>
      <c r="B161" s="3" t="s">
        <v>10</v>
      </c>
      <c r="C161" s="3" t="str">
        <f>"文新原"</f>
        <v>文新原</v>
      </c>
      <c r="D161" s="3" t="str">
        <f>"202405190713"</f>
        <v>202405190713</v>
      </c>
      <c r="E161" s="4">
        <v>40</v>
      </c>
      <c r="F161" s="3">
        <v>153</v>
      </c>
      <c r="G161" s="3"/>
      <c r="H161" s="3" t="s">
        <v>12</v>
      </c>
    </row>
    <row r="162" ht="26" customHeight="1" spans="1:8">
      <c r="A162" s="3">
        <v>159</v>
      </c>
      <c r="B162" s="3" t="s">
        <v>10</v>
      </c>
      <c r="C162" s="3" t="str">
        <f>"陈玫瑾"</f>
        <v>陈玫瑾</v>
      </c>
      <c r="D162" s="3" t="str">
        <f>"202405190809"</f>
        <v>202405190809</v>
      </c>
      <c r="E162" s="4">
        <v>40</v>
      </c>
      <c r="F162" s="3">
        <v>153</v>
      </c>
      <c r="G162" s="3"/>
      <c r="H162" s="3" t="s">
        <v>12</v>
      </c>
    </row>
    <row r="163" ht="26" customHeight="1" spans="1:8">
      <c r="A163" s="3">
        <v>160</v>
      </c>
      <c r="B163" s="3" t="s">
        <v>10</v>
      </c>
      <c r="C163" s="3" t="str">
        <f>"王海珍"</f>
        <v>王海珍</v>
      </c>
      <c r="D163" s="3" t="str">
        <f>"202405190905"</f>
        <v>202405190905</v>
      </c>
      <c r="E163" s="4">
        <v>40</v>
      </c>
      <c r="F163" s="3">
        <v>153</v>
      </c>
      <c r="G163" s="3"/>
      <c r="H163" s="3" t="s">
        <v>12</v>
      </c>
    </row>
    <row r="164" ht="26" customHeight="1" spans="1:8">
      <c r="A164" s="3">
        <v>161</v>
      </c>
      <c r="B164" s="3" t="s">
        <v>10</v>
      </c>
      <c r="C164" s="3" t="str">
        <f>"符伊柔"</f>
        <v>符伊柔</v>
      </c>
      <c r="D164" s="3" t="str">
        <f>"202405190911"</f>
        <v>202405190911</v>
      </c>
      <c r="E164" s="4">
        <v>40</v>
      </c>
      <c r="F164" s="3">
        <v>153</v>
      </c>
      <c r="G164" s="3"/>
      <c r="H164" s="3" t="s">
        <v>12</v>
      </c>
    </row>
    <row r="165" ht="26" customHeight="1" spans="1:8">
      <c r="A165" s="3">
        <v>162</v>
      </c>
      <c r="B165" s="3" t="s">
        <v>10</v>
      </c>
      <c r="C165" s="3" t="str">
        <f>"王丽暖"</f>
        <v>王丽暖</v>
      </c>
      <c r="D165" s="3" t="str">
        <f>"202405190212"</f>
        <v>202405190212</v>
      </c>
      <c r="E165" s="4">
        <v>39</v>
      </c>
      <c r="F165" s="3">
        <v>162</v>
      </c>
      <c r="G165" s="3"/>
      <c r="H165" s="3" t="s">
        <v>12</v>
      </c>
    </row>
    <row r="166" ht="26" customHeight="1" spans="1:8">
      <c r="A166" s="3">
        <v>163</v>
      </c>
      <c r="B166" s="3" t="s">
        <v>10</v>
      </c>
      <c r="C166" s="3" t="str">
        <f>"石绮绮"</f>
        <v>石绮绮</v>
      </c>
      <c r="D166" s="3" t="str">
        <f>"202405190306"</f>
        <v>202405190306</v>
      </c>
      <c r="E166" s="4">
        <v>39</v>
      </c>
      <c r="F166" s="3">
        <v>162</v>
      </c>
      <c r="G166" s="3"/>
      <c r="H166" s="3" t="s">
        <v>12</v>
      </c>
    </row>
    <row r="167" ht="26" customHeight="1" spans="1:8">
      <c r="A167" s="3">
        <v>164</v>
      </c>
      <c r="B167" s="3" t="s">
        <v>10</v>
      </c>
      <c r="C167" s="3" t="str">
        <f>"郑叶芬"</f>
        <v>郑叶芬</v>
      </c>
      <c r="D167" s="3" t="str">
        <f>"202405190611"</f>
        <v>202405190611</v>
      </c>
      <c r="E167" s="4">
        <v>39</v>
      </c>
      <c r="F167" s="3">
        <v>162</v>
      </c>
      <c r="G167" s="3"/>
      <c r="H167" s="3" t="s">
        <v>12</v>
      </c>
    </row>
    <row r="168" ht="26" customHeight="1" spans="1:8">
      <c r="A168" s="3">
        <v>165</v>
      </c>
      <c r="B168" s="3" t="s">
        <v>10</v>
      </c>
      <c r="C168" s="3" t="str">
        <f>"文喜"</f>
        <v>文喜</v>
      </c>
      <c r="D168" s="3" t="str">
        <f>"202405190802"</f>
        <v>202405190802</v>
      </c>
      <c r="E168" s="4">
        <v>39</v>
      </c>
      <c r="F168" s="3">
        <v>162</v>
      </c>
      <c r="G168" s="3"/>
      <c r="H168" s="3" t="s">
        <v>12</v>
      </c>
    </row>
    <row r="169" ht="26" customHeight="1" spans="1:8">
      <c r="A169" s="3">
        <v>166</v>
      </c>
      <c r="B169" s="3" t="s">
        <v>10</v>
      </c>
      <c r="C169" s="3" t="str">
        <f>"钱晓兰"</f>
        <v>钱晓兰</v>
      </c>
      <c r="D169" s="3" t="str">
        <f>"202405190829"</f>
        <v>202405190829</v>
      </c>
      <c r="E169" s="4">
        <v>38</v>
      </c>
      <c r="F169" s="3">
        <v>166</v>
      </c>
      <c r="G169" s="3"/>
      <c r="H169" s="3" t="s">
        <v>12</v>
      </c>
    </row>
    <row r="170" ht="26" customHeight="1" spans="1:8">
      <c r="A170" s="3">
        <v>167</v>
      </c>
      <c r="B170" s="3" t="s">
        <v>10</v>
      </c>
      <c r="C170" s="3" t="str">
        <f>"符小玲"</f>
        <v>符小玲</v>
      </c>
      <c r="D170" s="3" t="str">
        <f>"202405190314"</f>
        <v>202405190314</v>
      </c>
      <c r="E170" s="4">
        <v>37</v>
      </c>
      <c r="F170" s="3">
        <v>167</v>
      </c>
      <c r="G170" s="3"/>
      <c r="H170" s="3" t="s">
        <v>12</v>
      </c>
    </row>
    <row r="171" ht="26" customHeight="1" spans="1:8">
      <c r="A171" s="3">
        <v>168</v>
      </c>
      <c r="B171" s="3" t="s">
        <v>10</v>
      </c>
      <c r="C171" s="3" t="str">
        <f>"李智"</f>
        <v>李智</v>
      </c>
      <c r="D171" s="3" t="str">
        <f>"202405190508"</f>
        <v>202405190508</v>
      </c>
      <c r="E171" s="4">
        <v>37</v>
      </c>
      <c r="F171" s="3">
        <v>167</v>
      </c>
      <c r="G171" s="3"/>
      <c r="H171" s="3" t="s">
        <v>12</v>
      </c>
    </row>
    <row r="172" ht="26" customHeight="1" spans="1:8">
      <c r="A172" s="3">
        <v>169</v>
      </c>
      <c r="B172" s="3" t="s">
        <v>10</v>
      </c>
      <c r="C172" s="3" t="str">
        <f>"曾萧菱"</f>
        <v>曾萧菱</v>
      </c>
      <c r="D172" s="3" t="str">
        <f>"202405190510"</f>
        <v>202405190510</v>
      </c>
      <c r="E172" s="4">
        <v>37</v>
      </c>
      <c r="F172" s="3">
        <v>167</v>
      </c>
      <c r="G172" s="3"/>
      <c r="H172" s="3" t="s">
        <v>12</v>
      </c>
    </row>
    <row r="173" ht="26" customHeight="1" spans="1:8">
      <c r="A173" s="3">
        <v>170</v>
      </c>
      <c r="B173" s="3" t="s">
        <v>10</v>
      </c>
      <c r="C173" s="3" t="str">
        <f>"吴珍妮"</f>
        <v>吴珍妮</v>
      </c>
      <c r="D173" s="3" t="str">
        <f>"202405190616"</f>
        <v>202405190616</v>
      </c>
      <c r="E173" s="4">
        <v>37</v>
      </c>
      <c r="F173" s="3">
        <v>167</v>
      </c>
      <c r="G173" s="3"/>
      <c r="H173" s="3" t="s">
        <v>12</v>
      </c>
    </row>
    <row r="174" ht="26" customHeight="1" spans="1:8">
      <c r="A174" s="3">
        <v>171</v>
      </c>
      <c r="B174" s="3" t="s">
        <v>10</v>
      </c>
      <c r="C174" s="3" t="str">
        <f>"陈红"</f>
        <v>陈红</v>
      </c>
      <c r="D174" s="3" t="str">
        <f>"202405190704"</f>
        <v>202405190704</v>
      </c>
      <c r="E174" s="4">
        <v>37</v>
      </c>
      <c r="F174" s="3">
        <v>167</v>
      </c>
      <c r="G174" s="3"/>
      <c r="H174" s="3" t="s">
        <v>12</v>
      </c>
    </row>
    <row r="175" ht="26" customHeight="1" spans="1:8">
      <c r="A175" s="3">
        <v>172</v>
      </c>
      <c r="B175" s="3" t="s">
        <v>10</v>
      </c>
      <c r="C175" s="3" t="str">
        <f>"黄可"</f>
        <v>黄可</v>
      </c>
      <c r="D175" s="3" t="str">
        <f>"202405190803"</f>
        <v>202405190803</v>
      </c>
      <c r="E175" s="4">
        <v>37</v>
      </c>
      <c r="F175" s="3">
        <v>167</v>
      </c>
      <c r="G175" s="3"/>
      <c r="H175" s="3" t="s">
        <v>12</v>
      </c>
    </row>
    <row r="176" ht="26" customHeight="1" spans="1:8">
      <c r="A176" s="3">
        <v>173</v>
      </c>
      <c r="B176" s="3" t="s">
        <v>10</v>
      </c>
      <c r="C176" s="3" t="str">
        <f>"钟小夏"</f>
        <v>钟小夏</v>
      </c>
      <c r="D176" s="3" t="str">
        <f>"202405190821"</f>
        <v>202405190821</v>
      </c>
      <c r="E176" s="4">
        <v>37</v>
      </c>
      <c r="F176" s="3">
        <v>167</v>
      </c>
      <c r="G176" s="3"/>
      <c r="H176" s="3" t="s">
        <v>12</v>
      </c>
    </row>
    <row r="177" ht="26" customHeight="1" spans="1:8">
      <c r="A177" s="3">
        <v>174</v>
      </c>
      <c r="B177" s="3" t="s">
        <v>10</v>
      </c>
      <c r="C177" s="3" t="str">
        <f>"陆丽梅"</f>
        <v>陆丽梅</v>
      </c>
      <c r="D177" s="3" t="str">
        <f>"202405190115"</f>
        <v>202405190115</v>
      </c>
      <c r="E177" s="4">
        <v>36</v>
      </c>
      <c r="F177" s="3">
        <v>174</v>
      </c>
      <c r="G177" s="3"/>
      <c r="H177" s="3" t="s">
        <v>12</v>
      </c>
    </row>
    <row r="178" ht="26" customHeight="1" spans="1:8">
      <c r="A178" s="3">
        <v>175</v>
      </c>
      <c r="B178" s="3" t="s">
        <v>10</v>
      </c>
      <c r="C178" s="3" t="str">
        <f>"王小慧"</f>
        <v>王小慧</v>
      </c>
      <c r="D178" s="3" t="str">
        <f>"202405190503"</f>
        <v>202405190503</v>
      </c>
      <c r="E178" s="4">
        <v>36</v>
      </c>
      <c r="F178" s="3">
        <v>174</v>
      </c>
      <c r="G178" s="3"/>
      <c r="H178" s="3" t="s">
        <v>12</v>
      </c>
    </row>
    <row r="179" ht="26" customHeight="1" spans="1:8">
      <c r="A179" s="3">
        <v>176</v>
      </c>
      <c r="B179" s="3" t="s">
        <v>10</v>
      </c>
      <c r="C179" s="3" t="str">
        <f>"王亚雪"</f>
        <v>王亚雪</v>
      </c>
      <c r="D179" s="3" t="str">
        <f>"202405190529"</f>
        <v>202405190529</v>
      </c>
      <c r="E179" s="4">
        <v>36</v>
      </c>
      <c r="F179" s="3">
        <v>174</v>
      </c>
      <c r="G179" s="3"/>
      <c r="H179" s="3" t="s">
        <v>12</v>
      </c>
    </row>
    <row r="180" ht="26" customHeight="1" spans="1:8">
      <c r="A180" s="3">
        <v>177</v>
      </c>
      <c r="B180" s="3" t="s">
        <v>10</v>
      </c>
      <c r="C180" s="3" t="str">
        <f>"王慧"</f>
        <v>王慧</v>
      </c>
      <c r="D180" s="3" t="str">
        <f>"202405190618"</f>
        <v>202405190618</v>
      </c>
      <c r="E180" s="4">
        <v>36</v>
      </c>
      <c r="F180" s="3">
        <v>174</v>
      </c>
      <c r="G180" s="3"/>
      <c r="H180" s="3" t="s">
        <v>12</v>
      </c>
    </row>
    <row r="181" ht="26" customHeight="1" spans="1:8">
      <c r="A181" s="3">
        <v>178</v>
      </c>
      <c r="B181" s="3" t="s">
        <v>10</v>
      </c>
      <c r="C181" s="3" t="str">
        <f>"何莎"</f>
        <v>何莎</v>
      </c>
      <c r="D181" s="3" t="str">
        <f>"202405190202"</f>
        <v>202405190202</v>
      </c>
      <c r="E181" s="4">
        <v>34</v>
      </c>
      <c r="F181" s="3">
        <v>178</v>
      </c>
      <c r="G181" s="3"/>
      <c r="H181" s="3" t="s">
        <v>12</v>
      </c>
    </row>
    <row r="182" ht="26" customHeight="1" spans="1:8">
      <c r="A182" s="3">
        <v>179</v>
      </c>
      <c r="B182" s="3" t="s">
        <v>10</v>
      </c>
      <c r="C182" s="3" t="str">
        <f>"王婵媛"</f>
        <v>王婵媛</v>
      </c>
      <c r="D182" s="3" t="str">
        <f>"202405190412"</f>
        <v>202405190412</v>
      </c>
      <c r="E182" s="4">
        <v>34</v>
      </c>
      <c r="F182" s="3">
        <v>178</v>
      </c>
      <c r="G182" s="3"/>
      <c r="H182" s="3" t="s">
        <v>12</v>
      </c>
    </row>
    <row r="183" ht="26" customHeight="1" spans="1:8">
      <c r="A183" s="3">
        <v>180</v>
      </c>
      <c r="B183" s="3" t="s">
        <v>10</v>
      </c>
      <c r="C183" s="3" t="str">
        <f>"陈祥妙"</f>
        <v>陈祥妙</v>
      </c>
      <c r="D183" s="3" t="str">
        <f>"202405190710"</f>
        <v>202405190710</v>
      </c>
      <c r="E183" s="4">
        <v>34</v>
      </c>
      <c r="F183" s="3">
        <v>178</v>
      </c>
      <c r="G183" s="3"/>
      <c r="H183" s="3" t="s">
        <v>12</v>
      </c>
    </row>
    <row r="184" ht="26" customHeight="1" spans="1:8">
      <c r="A184" s="3">
        <v>181</v>
      </c>
      <c r="B184" s="3" t="s">
        <v>10</v>
      </c>
      <c r="C184" s="3" t="str">
        <f>"陈璐"</f>
        <v>陈璐</v>
      </c>
      <c r="D184" s="3" t="str">
        <f>"202405190619"</f>
        <v>202405190619</v>
      </c>
      <c r="E184" s="4">
        <v>33</v>
      </c>
      <c r="F184" s="3">
        <v>181</v>
      </c>
      <c r="G184" s="3"/>
      <c r="H184" s="3" t="s">
        <v>12</v>
      </c>
    </row>
    <row r="185" ht="26" customHeight="1" spans="1:8">
      <c r="A185" s="3">
        <v>182</v>
      </c>
      <c r="B185" s="3" t="s">
        <v>10</v>
      </c>
      <c r="C185" s="3" t="str">
        <f>"羊玉娥"</f>
        <v>羊玉娥</v>
      </c>
      <c r="D185" s="3" t="str">
        <f>"202405190223"</f>
        <v>202405190223</v>
      </c>
      <c r="E185" s="4">
        <v>32</v>
      </c>
      <c r="F185" s="3">
        <v>182</v>
      </c>
      <c r="G185" s="3"/>
      <c r="H185" s="3" t="s">
        <v>12</v>
      </c>
    </row>
    <row r="186" ht="26" customHeight="1" spans="1:8">
      <c r="A186" s="3">
        <v>183</v>
      </c>
      <c r="B186" s="3" t="s">
        <v>10</v>
      </c>
      <c r="C186" s="3" t="str">
        <f>"刘菲菲"</f>
        <v>刘菲菲</v>
      </c>
      <c r="D186" s="3" t="str">
        <f>"202405190525"</f>
        <v>202405190525</v>
      </c>
      <c r="E186" s="4">
        <v>31</v>
      </c>
      <c r="F186" s="3">
        <v>183</v>
      </c>
      <c r="G186" s="3"/>
      <c r="H186" s="3" t="s">
        <v>12</v>
      </c>
    </row>
    <row r="187" ht="26" customHeight="1" spans="1:8">
      <c r="A187" s="3">
        <v>184</v>
      </c>
      <c r="B187" s="3" t="s">
        <v>10</v>
      </c>
      <c r="C187" s="3" t="str">
        <f>"许文文"</f>
        <v>许文文</v>
      </c>
      <c r="D187" s="3" t="str">
        <f>"202405190104"</f>
        <v>202405190104</v>
      </c>
      <c r="E187" s="4">
        <v>0</v>
      </c>
      <c r="F187" s="3"/>
      <c r="G187" s="3" t="s">
        <v>13</v>
      </c>
      <c r="H187" s="3" t="s">
        <v>12</v>
      </c>
    </row>
    <row r="188" ht="26" customHeight="1" spans="1:8">
      <c r="A188" s="3">
        <v>185</v>
      </c>
      <c r="B188" s="3" t="s">
        <v>10</v>
      </c>
      <c r="C188" s="3" t="str">
        <f>"高小瑜"</f>
        <v>高小瑜</v>
      </c>
      <c r="D188" s="3" t="str">
        <f>"202405190111"</f>
        <v>202405190111</v>
      </c>
      <c r="E188" s="4">
        <v>0</v>
      </c>
      <c r="F188" s="3"/>
      <c r="G188" s="3" t="s">
        <v>13</v>
      </c>
      <c r="H188" s="3" t="s">
        <v>12</v>
      </c>
    </row>
    <row r="189" ht="26" customHeight="1" spans="1:8">
      <c r="A189" s="3">
        <v>186</v>
      </c>
      <c r="B189" s="3" t="s">
        <v>10</v>
      </c>
      <c r="C189" s="3" t="str">
        <f>"符爱钰"</f>
        <v>符爱钰</v>
      </c>
      <c r="D189" s="3" t="str">
        <f>"202405190118"</f>
        <v>202405190118</v>
      </c>
      <c r="E189" s="4">
        <v>0</v>
      </c>
      <c r="F189" s="3"/>
      <c r="G189" s="3" t="s">
        <v>13</v>
      </c>
      <c r="H189" s="3" t="s">
        <v>12</v>
      </c>
    </row>
    <row r="190" ht="26" customHeight="1" spans="1:8">
      <c r="A190" s="3">
        <v>187</v>
      </c>
      <c r="B190" s="3" t="s">
        <v>10</v>
      </c>
      <c r="C190" s="3" t="str">
        <f>"林慧"</f>
        <v>林慧</v>
      </c>
      <c r="D190" s="3" t="str">
        <f>"202405190119"</f>
        <v>202405190119</v>
      </c>
      <c r="E190" s="4">
        <v>0</v>
      </c>
      <c r="F190" s="3"/>
      <c r="G190" s="3" t="s">
        <v>13</v>
      </c>
      <c r="H190" s="3" t="s">
        <v>12</v>
      </c>
    </row>
    <row r="191" ht="26" customHeight="1" spans="1:8">
      <c r="A191" s="3">
        <v>188</v>
      </c>
      <c r="B191" s="3" t="s">
        <v>10</v>
      </c>
      <c r="C191" s="3" t="str">
        <f>"刘颖"</f>
        <v>刘颖</v>
      </c>
      <c r="D191" s="3" t="str">
        <f>"202405190120"</f>
        <v>202405190120</v>
      </c>
      <c r="E191" s="4">
        <v>0</v>
      </c>
      <c r="F191" s="3"/>
      <c r="G191" s="3" t="s">
        <v>13</v>
      </c>
      <c r="H191" s="3" t="s">
        <v>12</v>
      </c>
    </row>
    <row r="192" ht="26" customHeight="1" spans="1:8">
      <c r="A192" s="3">
        <v>189</v>
      </c>
      <c r="B192" s="3" t="s">
        <v>10</v>
      </c>
      <c r="C192" s="3" t="str">
        <f>"黄凯鑫"</f>
        <v>黄凯鑫</v>
      </c>
      <c r="D192" s="3" t="str">
        <f>"202405190125"</f>
        <v>202405190125</v>
      </c>
      <c r="E192" s="4">
        <v>0</v>
      </c>
      <c r="F192" s="3"/>
      <c r="G192" s="3" t="s">
        <v>13</v>
      </c>
      <c r="H192" s="3" t="s">
        <v>12</v>
      </c>
    </row>
    <row r="193" ht="26" customHeight="1" spans="1:8">
      <c r="A193" s="3">
        <v>190</v>
      </c>
      <c r="B193" s="3" t="s">
        <v>10</v>
      </c>
      <c r="C193" s="3" t="str">
        <f>"符锦丹"</f>
        <v>符锦丹</v>
      </c>
      <c r="D193" s="3" t="str">
        <f>"202405190126"</f>
        <v>202405190126</v>
      </c>
      <c r="E193" s="4">
        <v>0</v>
      </c>
      <c r="F193" s="3"/>
      <c r="G193" s="3" t="s">
        <v>13</v>
      </c>
      <c r="H193" s="3" t="s">
        <v>12</v>
      </c>
    </row>
    <row r="194" ht="26" customHeight="1" spans="1:8">
      <c r="A194" s="3">
        <v>191</v>
      </c>
      <c r="B194" s="3" t="s">
        <v>10</v>
      </c>
      <c r="C194" s="3" t="str">
        <f>"陈颖慧"</f>
        <v>陈颖慧</v>
      </c>
      <c r="D194" s="3" t="str">
        <f>"202405190128"</f>
        <v>202405190128</v>
      </c>
      <c r="E194" s="4">
        <v>0</v>
      </c>
      <c r="F194" s="3"/>
      <c r="G194" s="3" t="s">
        <v>13</v>
      </c>
      <c r="H194" s="3" t="s">
        <v>12</v>
      </c>
    </row>
    <row r="195" ht="26" customHeight="1" spans="1:8">
      <c r="A195" s="3">
        <v>192</v>
      </c>
      <c r="B195" s="3" t="s">
        <v>10</v>
      </c>
      <c r="C195" s="3" t="str">
        <f>"陈求妙"</f>
        <v>陈求妙</v>
      </c>
      <c r="D195" s="3" t="str">
        <f>"202405190203"</f>
        <v>202405190203</v>
      </c>
      <c r="E195" s="4">
        <v>0</v>
      </c>
      <c r="F195" s="3"/>
      <c r="G195" s="3" t="s">
        <v>13</v>
      </c>
      <c r="H195" s="3" t="s">
        <v>12</v>
      </c>
    </row>
    <row r="196" ht="26" customHeight="1" spans="1:8">
      <c r="A196" s="3">
        <v>193</v>
      </c>
      <c r="B196" s="3" t="s">
        <v>10</v>
      </c>
      <c r="C196" s="3" t="str">
        <f>"甘小霞"</f>
        <v>甘小霞</v>
      </c>
      <c r="D196" s="3" t="str">
        <f>"202405190205"</f>
        <v>202405190205</v>
      </c>
      <c r="E196" s="4">
        <v>0</v>
      </c>
      <c r="F196" s="3"/>
      <c r="G196" s="3" t="s">
        <v>13</v>
      </c>
      <c r="H196" s="3" t="s">
        <v>12</v>
      </c>
    </row>
    <row r="197" ht="26" customHeight="1" spans="1:8">
      <c r="A197" s="3">
        <v>194</v>
      </c>
      <c r="B197" s="3" t="s">
        <v>10</v>
      </c>
      <c r="C197" s="3" t="str">
        <f>"陈慧"</f>
        <v>陈慧</v>
      </c>
      <c r="D197" s="3" t="str">
        <f>"202405190207"</f>
        <v>202405190207</v>
      </c>
      <c r="E197" s="4">
        <v>0</v>
      </c>
      <c r="F197" s="3"/>
      <c r="G197" s="3" t="s">
        <v>13</v>
      </c>
      <c r="H197" s="3" t="s">
        <v>12</v>
      </c>
    </row>
    <row r="198" ht="26" customHeight="1" spans="1:8">
      <c r="A198" s="3">
        <v>195</v>
      </c>
      <c r="B198" s="3" t="s">
        <v>10</v>
      </c>
      <c r="C198" s="3" t="str">
        <f>"苏艳艳"</f>
        <v>苏艳艳</v>
      </c>
      <c r="D198" s="3" t="str">
        <f>"202405190209"</f>
        <v>202405190209</v>
      </c>
      <c r="E198" s="4">
        <v>0</v>
      </c>
      <c r="F198" s="3"/>
      <c r="G198" s="3" t="s">
        <v>13</v>
      </c>
      <c r="H198" s="3" t="s">
        <v>12</v>
      </c>
    </row>
    <row r="199" ht="26" customHeight="1" spans="1:8">
      <c r="A199" s="3">
        <v>196</v>
      </c>
      <c r="B199" s="3" t="s">
        <v>10</v>
      </c>
      <c r="C199" s="3" t="str">
        <f>"陈蝶朱"</f>
        <v>陈蝶朱</v>
      </c>
      <c r="D199" s="3" t="str">
        <f>"202405190214"</f>
        <v>202405190214</v>
      </c>
      <c r="E199" s="4">
        <v>0</v>
      </c>
      <c r="F199" s="3"/>
      <c r="G199" s="3" t="s">
        <v>13</v>
      </c>
      <c r="H199" s="3" t="s">
        <v>12</v>
      </c>
    </row>
    <row r="200" ht="26" customHeight="1" spans="1:8">
      <c r="A200" s="3">
        <v>197</v>
      </c>
      <c r="B200" s="3" t="s">
        <v>10</v>
      </c>
      <c r="C200" s="3" t="str">
        <f>"刘碧云"</f>
        <v>刘碧云</v>
      </c>
      <c r="D200" s="3" t="str">
        <f>"202405190216"</f>
        <v>202405190216</v>
      </c>
      <c r="E200" s="4">
        <v>0</v>
      </c>
      <c r="F200" s="3"/>
      <c r="G200" s="3" t="s">
        <v>13</v>
      </c>
      <c r="H200" s="3" t="s">
        <v>12</v>
      </c>
    </row>
    <row r="201" ht="26" customHeight="1" spans="1:8">
      <c r="A201" s="3">
        <v>198</v>
      </c>
      <c r="B201" s="3" t="s">
        <v>10</v>
      </c>
      <c r="C201" s="3" t="str">
        <f>"罗惠"</f>
        <v>罗惠</v>
      </c>
      <c r="D201" s="3" t="str">
        <f>"202405190217"</f>
        <v>202405190217</v>
      </c>
      <c r="E201" s="4">
        <v>0</v>
      </c>
      <c r="F201" s="3"/>
      <c r="G201" s="3" t="s">
        <v>13</v>
      </c>
      <c r="H201" s="3" t="s">
        <v>12</v>
      </c>
    </row>
    <row r="202" ht="26" customHeight="1" spans="1:8">
      <c r="A202" s="3">
        <v>199</v>
      </c>
      <c r="B202" s="3" t="s">
        <v>10</v>
      </c>
      <c r="C202" s="3" t="str">
        <f>"陈亚贵"</f>
        <v>陈亚贵</v>
      </c>
      <c r="D202" s="3" t="str">
        <f>"202405190222"</f>
        <v>202405190222</v>
      </c>
      <c r="E202" s="4">
        <v>0</v>
      </c>
      <c r="F202" s="3"/>
      <c r="G202" s="3" t="s">
        <v>13</v>
      </c>
      <c r="H202" s="3" t="s">
        <v>12</v>
      </c>
    </row>
    <row r="203" ht="26" customHeight="1" spans="1:8">
      <c r="A203" s="3">
        <v>200</v>
      </c>
      <c r="B203" s="3" t="s">
        <v>10</v>
      </c>
      <c r="C203" s="3" t="str">
        <f>"吴倩"</f>
        <v>吴倩</v>
      </c>
      <c r="D203" s="3" t="str">
        <f>"202405190224"</f>
        <v>202405190224</v>
      </c>
      <c r="E203" s="4">
        <v>0</v>
      </c>
      <c r="F203" s="3"/>
      <c r="G203" s="3" t="s">
        <v>13</v>
      </c>
      <c r="H203" s="3" t="s">
        <v>12</v>
      </c>
    </row>
    <row r="204" ht="26" customHeight="1" spans="1:8">
      <c r="A204" s="3">
        <v>201</v>
      </c>
      <c r="B204" s="3" t="s">
        <v>10</v>
      </c>
      <c r="C204" s="3" t="str">
        <f>"谢明健"</f>
        <v>谢明健</v>
      </c>
      <c r="D204" s="3" t="str">
        <f>"202405190226"</f>
        <v>202405190226</v>
      </c>
      <c r="E204" s="4">
        <v>0</v>
      </c>
      <c r="F204" s="3"/>
      <c r="G204" s="3" t="s">
        <v>13</v>
      </c>
      <c r="H204" s="3" t="s">
        <v>12</v>
      </c>
    </row>
    <row r="205" ht="26" customHeight="1" spans="1:8">
      <c r="A205" s="3">
        <v>202</v>
      </c>
      <c r="B205" s="3" t="s">
        <v>10</v>
      </c>
      <c r="C205" s="3" t="str">
        <f>"符梅芳"</f>
        <v>符梅芳</v>
      </c>
      <c r="D205" s="3" t="str">
        <f>"202405190228"</f>
        <v>202405190228</v>
      </c>
      <c r="E205" s="4">
        <v>0</v>
      </c>
      <c r="F205" s="3"/>
      <c r="G205" s="3" t="s">
        <v>13</v>
      </c>
      <c r="H205" s="3" t="s">
        <v>12</v>
      </c>
    </row>
    <row r="206" ht="26" customHeight="1" spans="1:8">
      <c r="A206" s="3">
        <v>203</v>
      </c>
      <c r="B206" s="3" t="s">
        <v>10</v>
      </c>
      <c r="C206" s="3" t="str">
        <f>"陈雅婷"</f>
        <v>陈雅婷</v>
      </c>
      <c r="D206" s="3" t="str">
        <f>"202405190229"</f>
        <v>202405190229</v>
      </c>
      <c r="E206" s="4">
        <v>0</v>
      </c>
      <c r="F206" s="3"/>
      <c r="G206" s="3" t="s">
        <v>13</v>
      </c>
      <c r="H206" s="3" t="s">
        <v>12</v>
      </c>
    </row>
    <row r="207" ht="26" customHeight="1" spans="1:8">
      <c r="A207" s="3">
        <v>204</v>
      </c>
      <c r="B207" s="3" t="s">
        <v>10</v>
      </c>
      <c r="C207" s="3" t="str">
        <f>"符海虹"</f>
        <v>符海虹</v>
      </c>
      <c r="D207" s="3" t="str">
        <f>"202405190313"</f>
        <v>202405190313</v>
      </c>
      <c r="E207" s="4">
        <v>0</v>
      </c>
      <c r="F207" s="3"/>
      <c r="G207" s="3" t="s">
        <v>13</v>
      </c>
      <c r="H207" s="3" t="s">
        <v>12</v>
      </c>
    </row>
    <row r="208" ht="26" customHeight="1" spans="1:8">
      <c r="A208" s="3">
        <v>205</v>
      </c>
      <c r="B208" s="3" t="s">
        <v>10</v>
      </c>
      <c r="C208" s="3" t="str">
        <f>"杨妮"</f>
        <v>杨妮</v>
      </c>
      <c r="D208" s="3" t="str">
        <f>"202405190320"</f>
        <v>202405190320</v>
      </c>
      <c r="E208" s="4">
        <v>0</v>
      </c>
      <c r="F208" s="3"/>
      <c r="G208" s="3" t="s">
        <v>13</v>
      </c>
      <c r="H208" s="3" t="s">
        <v>12</v>
      </c>
    </row>
    <row r="209" ht="26" customHeight="1" spans="1:8">
      <c r="A209" s="3">
        <v>206</v>
      </c>
      <c r="B209" s="3" t="s">
        <v>10</v>
      </c>
      <c r="C209" s="3" t="str">
        <f>"邱净"</f>
        <v>邱净</v>
      </c>
      <c r="D209" s="3" t="str">
        <f>"202405190326"</f>
        <v>202405190326</v>
      </c>
      <c r="E209" s="4">
        <v>0</v>
      </c>
      <c r="F209" s="3"/>
      <c r="G209" s="3" t="s">
        <v>13</v>
      </c>
      <c r="H209" s="3" t="s">
        <v>12</v>
      </c>
    </row>
    <row r="210" ht="26" customHeight="1" spans="1:8">
      <c r="A210" s="3">
        <v>207</v>
      </c>
      <c r="B210" s="3" t="s">
        <v>10</v>
      </c>
      <c r="C210" s="3" t="str">
        <f>"王丽"</f>
        <v>王丽</v>
      </c>
      <c r="D210" s="3" t="str">
        <f>"202405190329"</f>
        <v>202405190329</v>
      </c>
      <c r="E210" s="4">
        <v>0</v>
      </c>
      <c r="F210" s="3"/>
      <c r="G210" s="3" t="s">
        <v>13</v>
      </c>
      <c r="H210" s="3" t="s">
        <v>12</v>
      </c>
    </row>
    <row r="211" ht="26" customHeight="1" spans="1:8">
      <c r="A211" s="3">
        <v>208</v>
      </c>
      <c r="B211" s="3" t="s">
        <v>10</v>
      </c>
      <c r="C211" s="3" t="str">
        <f>"胡小莲"</f>
        <v>胡小莲</v>
      </c>
      <c r="D211" s="3" t="str">
        <f>"202405190402"</f>
        <v>202405190402</v>
      </c>
      <c r="E211" s="4">
        <v>0</v>
      </c>
      <c r="F211" s="3"/>
      <c r="G211" s="3" t="s">
        <v>13</v>
      </c>
      <c r="H211" s="3" t="s">
        <v>12</v>
      </c>
    </row>
    <row r="212" ht="26" customHeight="1" spans="1:8">
      <c r="A212" s="3">
        <v>209</v>
      </c>
      <c r="B212" s="3" t="s">
        <v>10</v>
      </c>
      <c r="C212" s="3" t="str">
        <f>"羊仙爱"</f>
        <v>羊仙爱</v>
      </c>
      <c r="D212" s="3" t="str">
        <f>"202405190403"</f>
        <v>202405190403</v>
      </c>
      <c r="E212" s="4">
        <v>0</v>
      </c>
      <c r="F212" s="3"/>
      <c r="G212" s="3" t="s">
        <v>13</v>
      </c>
      <c r="H212" s="3" t="s">
        <v>12</v>
      </c>
    </row>
    <row r="213" ht="26" customHeight="1" spans="1:8">
      <c r="A213" s="3">
        <v>210</v>
      </c>
      <c r="B213" s="3" t="s">
        <v>10</v>
      </c>
      <c r="C213" s="3" t="str">
        <f>"莫仙姬"</f>
        <v>莫仙姬</v>
      </c>
      <c r="D213" s="3" t="str">
        <f>"202405190404"</f>
        <v>202405190404</v>
      </c>
      <c r="E213" s="4">
        <v>0</v>
      </c>
      <c r="F213" s="3"/>
      <c r="G213" s="3" t="s">
        <v>13</v>
      </c>
      <c r="H213" s="3" t="s">
        <v>12</v>
      </c>
    </row>
    <row r="214" ht="26" customHeight="1" spans="1:8">
      <c r="A214" s="3">
        <v>211</v>
      </c>
      <c r="B214" s="3" t="s">
        <v>10</v>
      </c>
      <c r="C214" s="3" t="str">
        <f>"羊美娜"</f>
        <v>羊美娜</v>
      </c>
      <c r="D214" s="3" t="str">
        <f>"202405190406"</f>
        <v>202405190406</v>
      </c>
      <c r="E214" s="4">
        <v>0</v>
      </c>
      <c r="F214" s="3"/>
      <c r="G214" s="3" t="s">
        <v>13</v>
      </c>
      <c r="H214" s="3" t="s">
        <v>12</v>
      </c>
    </row>
    <row r="215" ht="26" customHeight="1" spans="1:8">
      <c r="A215" s="3">
        <v>212</v>
      </c>
      <c r="B215" s="3" t="s">
        <v>10</v>
      </c>
      <c r="C215" s="3" t="str">
        <f>"郑红婷"</f>
        <v>郑红婷</v>
      </c>
      <c r="D215" s="3" t="str">
        <f>"202405190411"</f>
        <v>202405190411</v>
      </c>
      <c r="E215" s="4">
        <v>0</v>
      </c>
      <c r="F215" s="3"/>
      <c r="G215" s="3" t="s">
        <v>13</v>
      </c>
      <c r="H215" s="3" t="s">
        <v>12</v>
      </c>
    </row>
    <row r="216" ht="26" customHeight="1" spans="1:8">
      <c r="A216" s="3">
        <v>213</v>
      </c>
      <c r="B216" s="3" t="s">
        <v>10</v>
      </c>
      <c r="C216" s="3" t="str">
        <f>"符翠绿"</f>
        <v>符翠绿</v>
      </c>
      <c r="D216" s="3" t="str">
        <f>"202405190420"</f>
        <v>202405190420</v>
      </c>
      <c r="E216" s="4">
        <v>0</v>
      </c>
      <c r="F216" s="3"/>
      <c r="G216" s="3" t="s">
        <v>13</v>
      </c>
      <c r="H216" s="3" t="s">
        <v>12</v>
      </c>
    </row>
    <row r="217" ht="26" customHeight="1" spans="1:8">
      <c r="A217" s="3">
        <v>214</v>
      </c>
      <c r="B217" s="3" t="s">
        <v>10</v>
      </c>
      <c r="C217" s="3" t="str">
        <f>"胡小欣"</f>
        <v>胡小欣</v>
      </c>
      <c r="D217" s="3" t="str">
        <f>"202405190424"</f>
        <v>202405190424</v>
      </c>
      <c r="E217" s="4">
        <v>0</v>
      </c>
      <c r="F217" s="3"/>
      <c r="G217" s="3" t="s">
        <v>13</v>
      </c>
      <c r="H217" s="3" t="s">
        <v>12</v>
      </c>
    </row>
    <row r="218" ht="26" customHeight="1" spans="1:8">
      <c r="A218" s="3">
        <v>215</v>
      </c>
      <c r="B218" s="3" t="s">
        <v>10</v>
      </c>
      <c r="C218" s="3" t="str">
        <f>"黄海米"</f>
        <v>黄海米</v>
      </c>
      <c r="D218" s="3" t="str">
        <f>"202405190426"</f>
        <v>202405190426</v>
      </c>
      <c r="E218" s="4">
        <v>0</v>
      </c>
      <c r="F218" s="3"/>
      <c r="G218" s="3" t="s">
        <v>13</v>
      </c>
      <c r="H218" s="3" t="s">
        <v>12</v>
      </c>
    </row>
    <row r="219" ht="26" customHeight="1" spans="1:8">
      <c r="A219" s="3">
        <v>216</v>
      </c>
      <c r="B219" s="3" t="s">
        <v>10</v>
      </c>
      <c r="C219" s="3" t="str">
        <f>"梁慧"</f>
        <v>梁慧</v>
      </c>
      <c r="D219" s="3" t="str">
        <f>"202405190428"</f>
        <v>202405190428</v>
      </c>
      <c r="E219" s="4">
        <v>0</v>
      </c>
      <c r="F219" s="3"/>
      <c r="G219" s="3" t="s">
        <v>13</v>
      </c>
      <c r="H219" s="3" t="s">
        <v>12</v>
      </c>
    </row>
    <row r="220" ht="26" customHeight="1" spans="1:8">
      <c r="A220" s="3">
        <v>217</v>
      </c>
      <c r="B220" s="3" t="s">
        <v>10</v>
      </c>
      <c r="C220" s="3" t="str">
        <f>"胡心心"</f>
        <v>胡心心</v>
      </c>
      <c r="D220" s="3" t="str">
        <f>"202405190429"</f>
        <v>202405190429</v>
      </c>
      <c r="E220" s="4">
        <v>0</v>
      </c>
      <c r="F220" s="3"/>
      <c r="G220" s="3" t="s">
        <v>13</v>
      </c>
      <c r="H220" s="3" t="s">
        <v>12</v>
      </c>
    </row>
    <row r="221" ht="26" customHeight="1" spans="1:8">
      <c r="A221" s="3">
        <v>218</v>
      </c>
      <c r="B221" s="3" t="s">
        <v>10</v>
      </c>
      <c r="C221" s="3" t="str">
        <f>"周盈"</f>
        <v>周盈</v>
      </c>
      <c r="D221" s="3" t="str">
        <f>"202405190505"</f>
        <v>202405190505</v>
      </c>
      <c r="E221" s="4">
        <v>0</v>
      </c>
      <c r="F221" s="3"/>
      <c r="G221" s="3" t="s">
        <v>13</v>
      </c>
      <c r="H221" s="3" t="s">
        <v>12</v>
      </c>
    </row>
    <row r="222" ht="26" customHeight="1" spans="1:8">
      <c r="A222" s="3">
        <v>219</v>
      </c>
      <c r="B222" s="3" t="s">
        <v>10</v>
      </c>
      <c r="C222" s="3" t="str">
        <f>"高婕"</f>
        <v>高婕</v>
      </c>
      <c r="D222" s="3" t="str">
        <f>"202405190509"</f>
        <v>202405190509</v>
      </c>
      <c r="E222" s="4">
        <v>0</v>
      </c>
      <c r="F222" s="3"/>
      <c r="G222" s="3" t="s">
        <v>13</v>
      </c>
      <c r="H222" s="3" t="s">
        <v>12</v>
      </c>
    </row>
    <row r="223" ht="26" customHeight="1" spans="1:8">
      <c r="A223" s="3">
        <v>220</v>
      </c>
      <c r="B223" s="3" t="s">
        <v>10</v>
      </c>
      <c r="C223" s="3" t="str">
        <f>"秦丽权"</f>
        <v>秦丽权</v>
      </c>
      <c r="D223" s="3" t="str">
        <f>"202405190513"</f>
        <v>202405190513</v>
      </c>
      <c r="E223" s="4">
        <v>0</v>
      </c>
      <c r="F223" s="3"/>
      <c r="G223" s="3" t="s">
        <v>13</v>
      </c>
      <c r="H223" s="3" t="s">
        <v>12</v>
      </c>
    </row>
    <row r="224" ht="26" customHeight="1" spans="1:8">
      <c r="A224" s="3">
        <v>221</v>
      </c>
      <c r="B224" s="3" t="s">
        <v>10</v>
      </c>
      <c r="C224" s="3" t="str">
        <f>"曾丽芳"</f>
        <v>曾丽芳</v>
      </c>
      <c r="D224" s="3" t="str">
        <f>"202405190515"</f>
        <v>202405190515</v>
      </c>
      <c r="E224" s="4">
        <v>0</v>
      </c>
      <c r="F224" s="3"/>
      <c r="G224" s="3" t="s">
        <v>13</v>
      </c>
      <c r="H224" s="3" t="s">
        <v>12</v>
      </c>
    </row>
    <row r="225" ht="26" customHeight="1" spans="1:8">
      <c r="A225" s="3">
        <v>222</v>
      </c>
      <c r="B225" s="3" t="s">
        <v>10</v>
      </c>
      <c r="C225" s="3" t="str">
        <f>"陈海霞"</f>
        <v>陈海霞</v>
      </c>
      <c r="D225" s="3" t="str">
        <f>"202405190517"</f>
        <v>202405190517</v>
      </c>
      <c r="E225" s="4">
        <v>0</v>
      </c>
      <c r="F225" s="3"/>
      <c r="G225" s="3" t="s">
        <v>13</v>
      </c>
      <c r="H225" s="3" t="s">
        <v>12</v>
      </c>
    </row>
    <row r="226" ht="26" customHeight="1" spans="1:8">
      <c r="A226" s="3">
        <v>223</v>
      </c>
      <c r="B226" s="3" t="s">
        <v>10</v>
      </c>
      <c r="C226" s="3" t="str">
        <f>"陈亚华"</f>
        <v>陈亚华</v>
      </c>
      <c r="D226" s="3" t="str">
        <f>"202405190520"</f>
        <v>202405190520</v>
      </c>
      <c r="E226" s="4">
        <v>0</v>
      </c>
      <c r="F226" s="3"/>
      <c r="G226" s="3" t="s">
        <v>13</v>
      </c>
      <c r="H226" s="3" t="s">
        <v>12</v>
      </c>
    </row>
    <row r="227" ht="26" customHeight="1" spans="1:8">
      <c r="A227" s="3">
        <v>224</v>
      </c>
      <c r="B227" s="3" t="s">
        <v>10</v>
      </c>
      <c r="C227" s="3" t="str">
        <f>"高卓婕"</f>
        <v>高卓婕</v>
      </c>
      <c r="D227" s="3" t="str">
        <f>"202405190524"</f>
        <v>202405190524</v>
      </c>
      <c r="E227" s="4">
        <v>0</v>
      </c>
      <c r="F227" s="3"/>
      <c r="G227" s="3" t="s">
        <v>13</v>
      </c>
      <c r="H227" s="3" t="s">
        <v>12</v>
      </c>
    </row>
    <row r="228" ht="26" customHeight="1" spans="1:8">
      <c r="A228" s="3">
        <v>225</v>
      </c>
      <c r="B228" s="3" t="s">
        <v>10</v>
      </c>
      <c r="C228" s="3" t="str">
        <f>"王晶岩"</f>
        <v>王晶岩</v>
      </c>
      <c r="D228" s="3" t="str">
        <f>"202405190604"</f>
        <v>202405190604</v>
      </c>
      <c r="E228" s="4">
        <v>0</v>
      </c>
      <c r="F228" s="3"/>
      <c r="G228" s="3" t="s">
        <v>13</v>
      </c>
      <c r="H228" s="3" t="s">
        <v>12</v>
      </c>
    </row>
    <row r="229" ht="26" customHeight="1" spans="1:8">
      <c r="A229" s="3">
        <v>226</v>
      </c>
      <c r="B229" s="3" t="s">
        <v>10</v>
      </c>
      <c r="C229" s="3" t="str">
        <f>"王金桃"</f>
        <v>王金桃</v>
      </c>
      <c r="D229" s="3" t="str">
        <f>"202405190612"</f>
        <v>202405190612</v>
      </c>
      <c r="E229" s="4">
        <v>0</v>
      </c>
      <c r="F229" s="3"/>
      <c r="G229" s="3" t="s">
        <v>13</v>
      </c>
      <c r="H229" s="3" t="s">
        <v>12</v>
      </c>
    </row>
    <row r="230" ht="26" customHeight="1" spans="1:8">
      <c r="A230" s="3">
        <v>227</v>
      </c>
      <c r="B230" s="3" t="s">
        <v>10</v>
      </c>
      <c r="C230" s="3" t="str">
        <f>"曾福丽"</f>
        <v>曾福丽</v>
      </c>
      <c r="D230" s="3" t="str">
        <f>"202405190620"</f>
        <v>202405190620</v>
      </c>
      <c r="E230" s="4">
        <v>0</v>
      </c>
      <c r="F230" s="3"/>
      <c r="G230" s="3" t="s">
        <v>13</v>
      </c>
      <c r="H230" s="3" t="s">
        <v>12</v>
      </c>
    </row>
    <row r="231" ht="26" customHeight="1" spans="1:8">
      <c r="A231" s="3">
        <v>228</v>
      </c>
      <c r="B231" s="3" t="s">
        <v>10</v>
      </c>
      <c r="C231" s="3" t="str">
        <f>"刘汉丽"</f>
        <v>刘汉丽</v>
      </c>
      <c r="D231" s="3" t="str">
        <f>"202405190624"</f>
        <v>202405190624</v>
      </c>
      <c r="E231" s="4">
        <v>0</v>
      </c>
      <c r="F231" s="3"/>
      <c r="G231" s="3" t="s">
        <v>13</v>
      </c>
      <c r="H231" s="3" t="s">
        <v>12</v>
      </c>
    </row>
    <row r="232" ht="26" customHeight="1" spans="1:8">
      <c r="A232" s="3">
        <v>229</v>
      </c>
      <c r="B232" s="3" t="s">
        <v>10</v>
      </c>
      <c r="C232" s="3" t="str">
        <f>"谢立带"</f>
        <v>谢立带</v>
      </c>
      <c r="D232" s="3" t="str">
        <f>"202405190630"</f>
        <v>202405190630</v>
      </c>
      <c r="E232" s="4">
        <v>0</v>
      </c>
      <c r="F232" s="3"/>
      <c r="G232" s="3" t="s">
        <v>13</v>
      </c>
      <c r="H232" s="3" t="s">
        <v>12</v>
      </c>
    </row>
    <row r="233" ht="26" customHeight="1" spans="1:8">
      <c r="A233" s="3">
        <v>230</v>
      </c>
      <c r="B233" s="3" t="s">
        <v>10</v>
      </c>
      <c r="C233" s="3" t="str">
        <f>"刘海珊"</f>
        <v>刘海珊</v>
      </c>
      <c r="D233" s="3" t="str">
        <f>"202405190701"</f>
        <v>202405190701</v>
      </c>
      <c r="E233" s="4">
        <v>0</v>
      </c>
      <c r="F233" s="3"/>
      <c r="G233" s="3" t="s">
        <v>13</v>
      </c>
      <c r="H233" s="3" t="s">
        <v>12</v>
      </c>
    </row>
    <row r="234" ht="26" customHeight="1" spans="1:8">
      <c r="A234" s="3">
        <v>231</v>
      </c>
      <c r="B234" s="3" t="s">
        <v>10</v>
      </c>
      <c r="C234" s="3" t="str">
        <f>"陈慧"</f>
        <v>陈慧</v>
      </c>
      <c r="D234" s="3" t="str">
        <f>"202405190703"</f>
        <v>202405190703</v>
      </c>
      <c r="E234" s="4">
        <v>0</v>
      </c>
      <c r="F234" s="3"/>
      <c r="G234" s="3" t="s">
        <v>13</v>
      </c>
      <c r="H234" s="3" t="s">
        <v>12</v>
      </c>
    </row>
    <row r="235" ht="26" customHeight="1" spans="1:8">
      <c r="A235" s="3">
        <v>232</v>
      </c>
      <c r="B235" s="3" t="s">
        <v>10</v>
      </c>
      <c r="C235" s="3" t="str">
        <f>"曾春瑶"</f>
        <v>曾春瑶</v>
      </c>
      <c r="D235" s="3" t="str">
        <f>"202405190707"</f>
        <v>202405190707</v>
      </c>
      <c r="E235" s="4">
        <v>0</v>
      </c>
      <c r="F235" s="3"/>
      <c r="G235" s="3" t="s">
        <v>13</v>
      </c>
      <c r="H235" s="3" t="s">
        <v>12</v>
      </c>
    </row>
    <row r="236" ht="26" customHeight="1" spans="1:8">
      <c r="A236" s="3">
        <v>233</v>
      </c>
      <c r="B236" s="3" t="s">
        <v>10</v>
      </c>
      <c r="C236" s="3" t="str">
        <f>"王诗彤"</f>
        <v>王诗彤</v>
      </c>
      <c r="D236" s="3" t="str">
        <f>"202405190711"</f>
        <v>202405190711</v>
      </c>
      <c r="E236" s="4">
        <v>0</v>
      </c>
      <c r="F236" s="3"/>
      <c r="G236" s="3" t="s">
        <v>13</v>
      </c>
      <c r="H236" s="3" t="s">
        <v>12</v>
      </c>
    </row>
    <row r="237" ht="26" customHeight="1" spans="1:8">
      <c r="A237" s="3">
        <v>234</v>
      </c>
      <c r="B237" s="3" t="s">
        <v>10</v>
      </c>
      <c r="C237" s="3" t="str">
        <f>"梁露文"</f>
        <v>梁露文</v>
      </c>
      <c r="D237" s="3" t="str">
        <f>"202405190714"</f>
        <v>202405190714</v>
      </c>
      <c r="E237" s="4">
        <v>0</v>
      </c>
      <c r="F237" s="3"/>
      <c r="G237" s="3" t="s">
        <v>13</v>
      </c>
      <c r="H237" s="3" t="s">
        <v>12</v>
      </c>
    </row>
    <row r="238" ht="26" customHeight="1" spans="1:8">
      <c r="A238" s="3">
        <v>235</v>
      </c>
      <c r="B238" s="3" t="s">
        <v>10</v>
      </c>
      <c r="C238" s="3" t="str">
        <f>"陈莹莹"</f>
        <v>陈莹莹</v>
      </c>
      <c r="D238" s="3" t="str">
        <f>"202405190716"</f>
        <v>202405190716</v>
      </c>
      <c r="E238" s="4">
        <v>0</v>
      </c>
      <c r="F238" s="3"/>
      <c r="G238" s="3" t="s">
        <v>13</v>
      </c>
      <c r="H238" s="3" t="s">
        <v>12</v>
      </c>
    </row>
    <row r="239" ht="26" customHeight="1" spans="1:8">
      <c r="A239" s="3">
        <v>236</v>
      </c>
      <c r="B239" s="3" t="s">
        <v>10</v>
      </c>
      <c r="C239" s="3" t="str">
        <f>"容香思"</f>
        <v>容香思</v>
      </c>
      <c r="D239" s="3" t="str">
        <f>"202405190718"</f>
        <v>202405190718</v>
      </c>
      <c r="E239" s="4">
        <v>0</v>
      </c>
      <c r="F239" s="3"/>
      <c r="G239" s="3" t="s">
        <v>13</v>
      </c>
      <c r="H239" s="3" t="s">
        <v>12</v>
      </c>
    </row>
    <row r="240" ht="26" customHeight="1" spans="1:8">
      <c r="A240" s="3">
        <v>237</v>
      </c>
      <c r="B240" s="3" t="s">
        <v>10</v>
      </c>
      <c r="C240" s="3" t="str">
        <f>"符康妹"</f>
        <v>符康妹</v>
      </c>
      <c r="D240" s="3" t="str">
        <f>"202405190719"</f>
        <v>202405190719</v>
      </c>
      <c r="E240" s="4">
        <v>0</v>
      </c>
      <c r="F240" s="3"/>
      <c r="G240" s="3" t="s">
        <v>13</v>
      </c>
      <c r="H240" s="3" t="s">
        <v>12</v>
      </c>
    </row>
    <row r="241" ht="26" customHeight="1" spans="1:8">
      <c r="A241" s="3">
        <v>238</v>
      </c>
      <c r="B241" s="3" t="s">
        <v>10</v>
      </c>
      <c r="C241" s="3" t="str">
        <f>"赵羽娴"</f>
        <v>赵羽娴</v>
      </c>
      <c r="D241" s="3" t="str">
        <f>"202405190720"</f>
        <v>202405190720</v>
      </c>
      <c r="E241" s="4">
        <v>0</v>
      </c>
      <c r="F241" s="3"/>
      <c r="G241" s="3" t="s">
        <v>13</v>
      </c>
      <c r="H241" s="3" t="s">
        <v>12</v>
      </c>
    </row>
    <row r="242" ht="26" customHeight="1" spans="1:8">
      <c r="A242" s="3">
        <v>239</v>
      </c>
      <c r="B242" s="3" t="s">
        <v>10</v>
      </c>
      <c r="C242" s="3" t="str">
        <f>"韦佳佳"</f>
        <v>韦佳佳</v>
      </c>
      <c r="D242" s="3" t="str">
        <f>"202405190722"</f>
        <v>202405190722</v>
      </c>
      <c r="E242" s="4">
        <v>0</v>
      </c>
      <c r="F242" s="3"/>
      <c r="G242" s="3" t="s">
        <v>13</v>
      </c>
      <c r="H242" s="3" t="s">
        <v>12</v>
      </c>
    </row>
    <row r="243" ht="26" customHeight="1" spans="1:8">
      <c r="A243" s="3">
        <v>240</v>
      </c>
      <c r="B243" s="3" t="s">
        <v>10</v>
      </c>
      <c r="C243" s="3" t="str">
        <f>"王丹婷"</f>
        <v>王丹婷</v>
      </c>
      <c r="D243" s="3" t="str">
        <f>"202405190723"</f>
        <v>202405190723</v>
      </c>
      <c r="E243" s="4">
        <v>0</v>
      </c>
      <c r="F243" s="3"/>
      <c r="G243" s="3" t="s">
        <v>13</v>
      </c>
      <c r="H243" s="3" t="s">
        <v>12</v>
      </c>
    </row>
    <row r="244" ht="26" customHeight="1" spans="1:8">
      <c r="A244" s="3">
        <v>241</v>
      </c>
      <c r="B244" s="3" t="s">
        <v>10</v>
      </c>
      <c r="C244" s="3" t="str">
        <f>"吴玉娟"</f>
        <v>吴玉娟</v>
      </c>
      <c r="D244" s="3" t="str">
        <f>"202405190724"</f>
        <v>202405190724</v>
      </c>
      <c r="E244" s="4">
        <v>0</v>
      </c>
      <c r="F244" s="3"/>
      <c r="G244" s="3" t="s">
        <v>13</v>
      </c>
      <c r="H244" s="3" t="s">
        <v>12</v>
      </c>
    </row>
    <row r="245" ht="26" customHeight="1" spans="1:8">
      <c r="A245" s="3">
        <v>242</v>
      </c>
      <c r="B245" s="3" t="s">
        <v>10</v>
      </c>
      <c r="C245" s="3" t="str">
        <f>"李慧"</f>
        <v>李慧</v>
      </c>
      <c r="D245" s="3" t="str">
        <f>"202405190727"</f>
        <v>202405190727</v>
      </c>
      <c r="E245" s="4">
        <v>0</v>
      </c>
      <c r="F245" s="3"/>
      <c r="G245" s="3" t="s">
        <v>13</v>
      </c>
      <c r="H245" s="3" t="s">
        <v>12</v>
      </c>
    </row>
    <row r="246" ht="26" customHeight="1" spans="1:8">
      <c r="A246" s="3">
        <v>243</v>
      </c>
      <c r="B246" s="3" t="s">
        <v>10</v>
      </c>
      <c r="C246" s="3" t="str">
        <f>"王惠敏"</f>
        <v>王惠敏</v>
      </c>
      <c r="D246" s="3" t="str">
        <f>"202405190801"</f>
        <v>202405190801</v>
      </c>
      <c r="E246" s="4">
        <v>0</v>
      </c>
      <c r="F246" s="3"/>
      <c r="G246" s="3" t="s">
        <v>13</v>
      </c>
      <c r="H246" s="3" t="s">
        <v>12</v>
      </c>
    </row>
    <row r="247" ht="26" customHeight="1" spans="1:8">
      <c r="A247" s="3">
        <v>244</v>
      </c>
      <c r="B247" s="3" t="s">
        <v>10</v>
      </c>
      <c r="C247" s="3" t="str">
        <f>"吴佳艳"</f>
        <v>吴佳艳</v>
      </c>
      <c r="D247" s="3" t="str">
        <f>"202405190805"</f>
        <v>202405190805</v>
      </c>
      <c r="E247" s="4">
        <v>0</v>
      </c>
      <c r="F247" s="3"/>
      <c r="G247" s="3" t="s">
        <v>13</v>
      </c>
      <c r="H247" s="3" t="s">
        <v>12</v>
      </c>
    </row>
    <row r="248" ht="26" customHeight="1" spans="1:8">
      <c r="A248" s="3">
        <v>245</v>
      </c>
      <c r="B248" s="3" t="s">
        <v>10</v>
      </c>
      <c r="C248" s="3" t="str">
        <f>"杨欣慧"</f>
        <v>杨欣慧</v>
      </c>
      <c r="D248" s="3" t="str">
        <f>"202405190807"</f>
        <v>202405190807</v>
      </c>
      <c r="E248" s="4">
        <v>0</v>
      </c>
      <c r="F248" s="3"/>
      <c r="G248" s="3" t="s">
        <v>13</v>
      </c>
      <c r="H248" s="3" t="s">
        <v>12</v>
      </c>
    </row>
    <row r="249" ht="26" customHeight="1" spans="1:8">
      <c r="A249" s="3">
        <v>246</v>
      </c>
      <c r="B249" s="3" t="s">
        <v>10</v>
      </c>
      <c r="C249" s="3" t="str">
        <f>"胡华沅"</f>
        <v>胡华沅</v>
      </c>
      <c r="D249" s="3" t="str">
        <f>"202405190810"</f>
        <v>202405190810</v>
      </c>
      <c r="E249" s="4">
        <v>0</v>
      </c>
      <c r="F249" s="3"/>
      <c r="G249" s="3" t="s">
        <v>13</v>
      </c>
      <c r="H249" s="3" t="s">
        <v>12</v>
      </c>
    </row>
    <row r="250" ht="26" customHeight="1" spans="1:8">
      <c r="A250" s="3">
        <v>247</v>
      </c>
      <c r="B250" s="3" t="s">
        <v>10</v>
      </c>
      <c r="C250" s="3" t="str">
        <f>"闫颜"</f>
        <v>闫颜</v>
      </c>
      <c r="D250" s="3" t="str">
        <f>"202405190811"</f>
        <v>202405190811</v>
      </c>
      <c r="E250" s="4">
        <v>0</v>
      </c>
      <c r="F250" s="3"/>
      <c r="G250" s="3" t="s">
        <v>13</v>
      </c>
      <c r="H250" s="3" t="s">
        <v>12</v>
      </c>
    </row>
    <row r="251" ht="26" customHeight="1" spans="1:8">
      <c r="A251" s="3">
        <v>248</v>
      </c>
      <c r="B251" s="3" t="s">
        <v>10</v>
      </c>
      <c r="C251" s="3" t="str">
        <f>"王梦俐"</f>
        <v>王梦俐</v>
      </c>
      <c r="D251" s="3" t="str">
        <f>"202405190816"</f>
        <v>202405190816</v>
      </c>
      <c r="E251" s="4">
        <v>0</v>
      </c>
      <c r="F251" s="3"/>
      <c r="G251" s="3" t="s">
        <v>13</v>
      </c>
      <c r="H251" s="3" t="s">
        <v>12</v>
      </c>
    </row>
    <row r="252" ht="26" customHeight="1" spans="1:8">
      <c r="A252" s="3">
        <v>249</v>
      </c>
      <c r="B252" s="3" t="s">
        <v>10</v>
      </c>
      <c r="C252" s="3" t="str">
        <f>"陈小慧"</f>
        <v>陈小慧</v>
      </c>
      <c r="D252" s="3" t="str">
        <f>"202405190817"</f>
        <v>202405190817</v>
      </c>
      <c r="E252" s="4">
        <v>0</v>
      </c>
      <c r="F252" s="3"/>
      <c r="G252" s="3" t="s">
        <v>13</v>
      </c>
      <c r="H252" s="3" t="s">
        <v>12</v>
      </c>
    </row>
    <row r="253" ht="26" customHeight="1" spans="1:8">
      <c r="A253" s="3">
        <v>250</v>
      </c>
      <c r="B253" s="3" t="s">
        <v>10</v>
      </c>
      <c r="C253" s="3" t="str">
        <f>"黄秋叶"</f>
        <v>黄秋叶</v>
      </c>
      <c r="D253" s="3" t="str">
        <f>"202405190823"</f>
        <v>202405190823</v>
      </c>
      <c r="E253" s="4">
        <v>0</v>
      </c>
      <c r="F253" s="3"/>
      <c r="G253" s="3" t="s">
        <v>13</v>
      </c>
      <c r="H253" s="3" t="s">
        <v>12</v>
      </c>
    </row>
    <row r="254" ht="26" customHeight="1" spans="1:8">
      <c r="A254" s="3">
        <v>251</v>
      </c>
      <c r="B254" s="3" t="s">
        <v>10</v>
      </c>
      <c r="C254" s="3" t="str">
        <f>"胡紫叶"</f>
        <v>胡紫叶</v>
      </c>
      <c r="D254" s="3" t="str">
        <f>"202405190826"</f>
        <v>202405190826</v>
      </c>
      <c r="E254" s="4">
        <v>0</v>
      </c>
      <c r="F254" s="3"/>
      <c r="G254" s="3" t="s">
        <v>13</v>
      </c>
      <c r="H254" s="3" t="s">
        <v>12</v>
      </c>
    </row>
    <row r="255" ht="26" customHeight="1" spans="1:8">
      <c r="A255" s="3">
        <v>252</v>
      </c>
      <c r="B255" s="3" t="s">
        <v>10</v>
      </c>
      <c r="C255" s="3" t="str">
        <f>"罗红日"</f>
        <v>罗红日</v>
      </c>
      <c r="D255" s="3" t="str">
        <f>"202405190828"</f>
        <v>202405190828</v>
      </c>
      <c r="E255" s="4">
        <v>0</v>
      </c>
      <c r="F255" s="3"/>
      <c r="G255" s="3" t="s">
        <v>13</v>
      </c>
      <c r="H255" s="3" t="s">
        <v>12</v>
      </c>
    </row>
    <row r="256" ht="26" customHeight="1" spans="1:8">
      <c r="A256" s="3">
        <v>253</v>
      </c>
      <c r="B256" s="3" t="s">
        <v>10</v>
      </c>
      <c r="C256" s="3" t="str">
        <f>"谢春花"</f>
        <v>谢春花</v>
      </c>
      <c r="D256" s="3" t="str">
        <f>"202405190906"</f>
        <v>202405190906</v>
      </c>
      <c r="E256" s="4">
        <v>0</v>
      </c>
      <c r="F256" s="3"/>
      <c r="G256" s="3" t="s">
        <v>13</v>
      </c>
      <c r="H256" s="3" t="s">
        <v>12</v>
      </c>
    </row>
    <row r="257" ht="26" customHeight="1" spans="1:8">
      <c r="A257" s="3">
        <v>254</v>
      </c>
      <c r="B257" s="3" t="s">
        <v>10</v>
      </c>
      <c r="C257" s="3" t="str">
        <f>"钱晓雨"</f>
        <v>钱晓雨</v>
      </c>
      <c r="D257" s="3" t="str">
        <f>"202405190907"</f>
        <v>202405190907</v>
      </c>
      <c r="E257" s="4">
        <v>0</v>
      </c>
      <c r="F257" s="3"/>
      <c r="G257" s="3" t="s">
        <v>13</v>
      </c>
      <c r="H257" s="3" t="s">
        <v>12</v>
      </c>
    </row>
    <row r="258" ht="26" customHeight="1" spans="1:8">
      <c r="A258" s="3">
        <v>255</v>
      </c>
      <c r="B258" s="3" t="s">
        <v>10</v>
      </c>
      <c r="C258" s="3" t="str">
        <f>"陈怡"</f>
        <v>陈怡</v>
      </c>
      <c r="D258" s="3" t="str">
        <f>"202405190908"</f>
        <v>202405190908</v>
      </c>
      <c r="E258" s="4">
        <v>0</v>
      </c>
      <c r="F258" s="3"/>
      <c r="G258" s="3" t="s">
        <v>13</v>
      </c>
      <c r="H258" s="3" t="s">
        <v>12</v>
      </c>
    </row>
    <row r="259" ht="26" customHeight="1" spans="1:8">
      <c r="A259" s="3">
        <v>256</v>
      </c>
      <c r="B259" s="3" t="s">
        <v>10</v>
      </c>
      <c r="C259" s="3" t="str">
        <f>"卓书艺"</f>
        <v>卓书艺</v>
      </c>
      <c r="D259" s="3" t="str">
        <f>"202405190910"</f>
        <v>202405190910</v>
      </c>
      <c r="E259" s="4">
        <v>0</v>
      </c>
      <c r="F259" s="3"/>
      <c r="G259" s="3" t="s">
        <v>13</v>
      </c>
      <c r="H259" s="3" t="s">
        <v>12</v>
      </c>
    </row>
    <row r="260" ht="26" customHeight="1" spans="1:8">
      <c r="A260" s="3">
        <v>257</v>
      </c>
      <c r="B260" s="3" t="s">
        <v>10</v>
      </c>
      <c r="C260" s="3" t="str">
        <f>"李颖"</f>
        <v>李颖</v>
      </c>
      <c r="D260" s="3" t="str">
        <f>"202405190912"</f>
        <v>202405190912</v>
      </c>
      <c r="E260" s="4">
        <v>0</v>
      </c>
      <c r="F260" s="3"/>
      <c r="G260" s="3" t="s">
        <v>13</v>
      </c>
      <c r="H260" s="3" t="s">
        <v>12</v>
      </c>
    </row>
    <row r="261" ht="26" customHeight="1" spans="1:8">
      <c r="A261" s="3">
        <v>258</v>
      </c>
      <c r="B261" s="3" t="s">
        <v>10</v>
      </c>
      <c r="C261" s="3" t="str">
        <f>"邢孔喜"</f>
        <v>邢孔喜</v>
      </c>
      <c r="D261" s="3" t="str">
        <f>"202405190915"</f>
        <v>202405190915</v>
      </c>
      <c r="E261" s="4">
        <v>0</v>
      </c>
      <c r="F261" s="3"/>
      <c r="G261" s="3" t="s">
        <v>13</v>
      </c>
      <c r="H261" s="3" t="s">
        <v>12</v>
      </c>
    </row>
    <row r="262" ht="26" customHeight="1" spans="1:8">
      <c r="A262" s="3">
        <v>259</v>
      </c>
      <c r="B262" s="3" t="s">
        <v>10</v>
      </c>
      <c r="C262" s="3" t="str">
        <f>"黄窗窗"</f>
        <v>黄窗窗</v>
      </c>
      <c r="D262" s="3" t="str">
        <f>"202405190916"</f>
        <v>202405190916</v>
      </c>
      <c r="E262" s="4">
        <v>0</v>
      </c>
      <c r="F262" s="3"/>
      <c r="G262" s="3" t="s">
        <v>13</v>
      </c>
      <c r="H262" s="3" t="s">
        <v>12</v>
      </c>
    </row>
    <row r="263" ht="26" customHeight="1" spans="1:8">
      <c r="A263" s="3">
        <v>260</v>
      </c>
      <c r="B263" s="3" t="s">
        <v>10</v>
      </c>
      <c r="C263" s="3" t="str">
        <f>"刘双"</f>
        <v>刘双</v>
      </c>
      <c r="D263" s="3" t="str">
        <f>"202405190918"</f>
        <v>202405190918</v>
      </c>
      <c r="E263" s="4">
        <v>0</v>
      </c>
      <c r="F263" s="3"/>
      <c r="G263" s="3" t="s">
        <v>13</v>
      </c>
      <c r="H263" s="3" t="s">
        <v>12</v>
      </c>
    </row>
    <row r="264" ht="26" customHeight="1" spans="1:8">
      <c r="A264" s="3">
        <v>261</v>
      </c>
      <c r="B264" s="3" t="s">
        <v>10</v>
      </c>
      <c r="C264" s="3" t="str">
        <f>"刘姝馨"</f>
        <v>刘姝馨</v>
      </c>
      <c r="D264" s="3" t="str">
        <f>"202405190920"</f>
        <v>202405190920</v>
      </c>
      <c r="E264" s="4">
        <v>0</v>
      </c>
      <c r="F264" s="3"/>
      <c r="G264" s="3" t="s">
        <v>13</v>
      </c>
      <c r="H264" s="3" t="s">
        <v>12</v>
      </c>
    </row>
    <row r="265" ht="26" customHeight="1" spans="1:8">
      <c r="A265" s="3">
        <v>262</v>
      </c>
      <c r="B265" s="3" t="s">
        <v>10</v>
      </c>
      <c r="C265" s="3" t="str">
        <f>"伍召菲"</f>
        <v>伍召菲</v>
      </c>
      <c r="D265" s="3" t="str">
        <f>"202405190922"</f>
        <v>202405190922</v>
      </c>
      <c r="E265" s="4">
        <v>0</v>
      </c>
      <c r="F265" s="3"/>
      <c r="G265" s="3" t="s">
        <v>13</v>
      </c>
      <c r="H265" s="3" t="s">
        <v>12</v>
      </c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考务部</cp:lastModifiedBy>
  <dcterms:created xsi:type="dcterms:W3CDTF">2024-05-16T13:35:00Z</dcterms:created>
  <dcterms:modified xsi:type="dcterms:W3CDTF">2024-05-21T08:52:46Z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37BFB254ECCF4650BE30162BC456E898_13</vt:lpwstr>
  </property>
  <property fmtid="{D5CDD505-2E9C-101B-9397-08002B2CF9AE}" pid="3" name="KSOProductBuildVer">
    <vt:lpwstr>2052-12.1.0.16729</vt:lpwstr>
  </property>
</Properties>
</file>