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易择\万宁\万宁现代农投\"/>
    </mc:Choice>
  </mc:AlternateContent>
  <xr:revisionPtr revIDLastSave="0" documentId="13_ncr:1_{E612D67B-B08E-46E3-A910-53E39DA1FA0F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合格名单" sheetId="1" r:id="rId1"/>
  </sheets>
  <definedNames>
    <definedName name="_xlnm._FilterDatabase" localSheetId="0" hidden="1">合格名单!$A$2:$H$57</definedName>
    <definedName name="_xlnm.Print_Titles" localSheetId="0">合格名单!$1:$2</definedName>
  </definedNames>
  <calcPr calcId="191029"/>
</workbook>
</file>

<file path=xl/calcChain.xml><?xml version="1.0" encoding="utf-8"?>
<calcChain xmlns="http://schemas.openxmlformats.org/spreadsheetml/2006/main">
  <c r="B21" i="1" l="1"/>
  <c r="D21" i="1"/>
  <c r="B22" i="1"/>
  <c r="D22" i="1"/>
  <c r="B23" i="1"/>
  <c r="D23" i="1"/>
  <c r="D47" i="1"/>
  <c r="D57" i="1"/>
  <c r="B57" i="1"/>
  <c r="D56" i="1"/>
  <c r="B56" i="1"/>
  <c r="D55" i="1"/>
  <c r="B55" i="1"/>
  <c r="D52" i="1"/>
  <c r="B52" i="1"/>
  <c r="D53" i="1"/>
  <c r="B53" i="1"/>
  <c r="D54" i="1"/>
  <c r="B54" i="1"/>
  <c r="D51" i="1"/>
  <c r="B51" i="1"/>
  <c r="D50" i="1"/>
  <c r="B50" i="1"/>
  <c r="D49" i="1"/>
  <c r="B49" i="1"/>
  <c r="D48" i="1"/>
  <c r="B48" i="1"/>
  <c r="D46" i="1"/>
  <c r="B46" i="1"/>
  <c r="B47" i="1"/>
  <c r="B43" i="1"/>
  <c r="D44" i="1"/>
  <c r="B44" i="1"/>
  <c r="D45" i="1"/>
  <c r="B45" i="1"/>
  <c r="D40" i="1"/>
  <c r="B40" i="1"/>
  <c r="D41" i="1"/>
  <c r="B41" i="1"/>
  <c r="D42" i="1"/>
  <c r="B42" i="1"/>
  <c r="D27" i="1"/>
  <c r="B27" i="1"/>
  <c r="D26" i="1"/>
  <c r="B26" i="1"/>
  <c r="D35" i="1"/>
  <c r="B35" i="1"/>
  <c r="D32" i="1"/>
  <c r="B32" i="1"/>
  <c r="D33" i="1"/>
  <c r="B33" i="1"/>
  <c r="D38" i="1"/>
  <c r="B38" i="1"/>
  <c r="D39" i="1"/>
  <c r="B39" i="1"/>
  <c r="D34" i="1"/>
  <c r="B34" i="1"/>
  <c r="D37" i="1"/>
  <c r="B37" i="1"/>
  <c r="D36" i="1"/>
  <c r="B36" i="1"/>
  <c r="D25" i="1"/>
  <c r="B25" i="1"/>
  <c r="D28" i="1"/>
  <c r="B28" i="1"/>
  <c r="D30" i="1"/>
  <c r="B30" i="1"/>
  <c r="D31" i="1"/>
  <c r="B31" i="1"/>
  <c r="D29" i="1"/>
  <c r="B29" i="1"/>
  <c r="D24" i="1"/>
  <c r="B24" i="1"/>
  <c r="D19" i="1"/>
  <c r="B19" i="1"/>
  <c r="D20" i="1"/>
  <c r="B20" i="1"/>
  <c r="D18" i="1"/>
  <c r="B18" i="1"/>
  <c r="D16" i="1"/>
  <c r="B16" i="1"/>
  <c r="D17" i="1"/>
  <c r="B17" i="1"/>
  <c r="D15" i="1"/>
  <c r="B15" i="1"/>
  <c r="D12" i="1"/>
  <c r="B12" i="1"/>
  <c r="D13" i="1"/>
  <c r="B13" i="1"/>
  <c r="D14" i="1"/>
  <c r="B14" i="1"/>
  <c r="D9" i="1"/>
  <c r="B9" i="1"/>
  <c r="D11" i="1"/>
  <c r="B11" i="1"/>
  <c r="D10" i="1"/>
  <c r="B10" i="1"/>
  <c r="D7" i="1"/>
  <c r="B7" i="1"/>
  <c r="D8" i="1"/>
  <c r="B8" i="1"/>
  <c r="D6" i="1"/>
  <c r="B6" i="1"/>
  <c r="D4" i="1"/>
  <c r="B4" i="1"/>
  <c r="D5" i="1"/>
  <c r="B5" i="1"/>
  <c r="D3" i="1"/>
  <c r="B3" i="1"/>
</calcChain>
</file>

<file path=xl/sharedStrings.xml><?xml version="1.0" encoding="utf-8"?>
<sst xmlns="http://schemas.openxmlformats.org/spreadsheetml/2006/main" count="120" uniqueCount="80">
  <si>
    <t>序号</t>
  </si>
  <si>
    <t>岗位代码</t>
  </si>
  <si>
    <t>岗位名称</t>
  </si>
  <si>
    <t>姓名</t>
  </si>
  <si>
    <t>行政管理岗</t>
  </si>
  <si>
    <t>人事管理岗</t>
  </si>
  <si>
    <t>会计岗</t>
  </si>
  <si>
    <t>出纳</t>
  </si>
  <si>
    <t>核价岗</t>
  </si>
  <si>
    <t>采购管理岗</t>
  </si>
  <si>
    <t>采购助理岗</t>
  </si>
  <si>
    <t>品控管理岗</t>
  </si>
  <si>
    <t>客户管理岗</t>
  </si>
  <si>
    <t>业务助理岗</t>
  </si>
  <si>
    <t>夜班仓管岗</t>
  </si>
  <si>
    <t>白班仓管岗</t>
  </si>
  <si>
    <t>食品安全检测岗</t>
  </si>
  <si>
    <t>数据管理岗</t>
  </si>
  <si>
    <t>新媒体运营岗</t>
  </si>
  <si>
    <t>曹德亮</t>
    <phoneticPr fontId="4" type="noConversion"/>
  </si>
  <si>
    <t>笔试成绩</t>
    <phoneticPr fontId="4" type="noConversion"/>
  </si>
  <si>
    <t>岗位排名</t>
    <phoneticPr fontId="4" type="noConversion"/>
  </si>
  <si>
    <t>备注</t>
    <phoneticPr fontId="4" type="noConversion"/>
  </si>
  <si>
    <t>准考证号码</t>
    <phoneticPr fontId="4" type="noConversion"/>
  </si>
  <si>
    <t>250815010422</t>
  </si>
  <si>
    <t>250815010326</t>
  </si>
  <si>
    <t>250815010123</t>
  </si>
  <si>
    <t>250815010401</t>
  </si>
  <si>
    <t>250815010506</t>
  </si>
  <si>
    <t>250815010119</t>
  </si>
  <si>
    <t>250815010613</t>
  </si>
  <si>
    <t>250815010607</t>
  </si>
  <si>
    <t>250815010606</t>
  </si>
  <si>
    <t>250815010602</t>
  </si>
  <si>
    <t>250815010610</t>
  </si>
  <si>
    <t>250815010608</t>
  </si>
  <si>
    <t>250815010417</t>
  </si>
  <si>
    <t>250815010228</t>
  </si>
  <si>
    <t>250815010120</t>
  </si>
  <si>
    <t>250815010130</t>
  </si>
  <si>
    <t>250815010229</t>
  </si>
  <si>
    <t>250815010322</t>
  </si>
  <si>
    <t>250815010205</t>
  </si>
  <si>
    <t>250815010112</t>
  </si>
  <si>
    <t>250815010407</t>
  </si>
  <si>
    <t>250815010206</t>
  </si>
  <si>
    <t>250815010116</t>
  </si>
  <si>
    <t>250815010314</t>
  </si>
  <si>
    <t>250815010425</t>
  </si>
  <si>
    <t>250815010309</t>
  </si>
  <si>
    <t>250815010303</t>
  </si>
  <si>
    <t>250815010319</t>
  </si>
  <si>
    <t>250815010311</t>
  </si>
  <si>
    <t>250815010104</t>
  </si>
  <si>
    <t>250815010318</t>
  </si>
  <si>
    <t>250815010409</t>
  </si>
  <si>
    <t>250815010210</t>
  </si>
  <si>
    <t>250815010125</t>
  </si>
  <si>
    <t>250815010202</t>
  </si>
  <si>
    <t>250815010329</t>
  </si>
  <si>
    <t>250815010222</t>
  </si>
  <si>
    <t>250815010223</t>
  </si>
  <si>
    <t>250815010405</t>
  </si>
  <si>
    <t>250815010308</t>
  </si>
  <si>
    <t>250815010302</t>
  </si>
  <si>
    <t>250815010217</t>
  </si>
  <si>
    <t>250815010507</t>
  </si>
  <si>
    <t>250815010504</t>
  </si>
  <si>
    <t>250815010514</t>
  </si>
  <si>
    <t>250815010430</t>
  </si>
  <si>
    <t>250815010508</t>
  </si>
  <si>
    <t>250815010209</t>
  </si>
  <si>
    <t>250815010109</t>
  </si>
  <si>
    <t>250815010426</t>
  </si>
  <si>
    <t>250815010419</t>
  </si>
  <si>
    <t>250815010421</t>
  </si>
  <si>
    <t>250815010501</t>
  </si>
  <si>
    <t>250815010106</t>
  </si>
  <si>
    <t>250815010204</t>
  </si>
  <si>
    <t>万宁市农投菜篮子发展有限责任公司2025年公开招聘工作人员
入围面试考生名单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</si>
</sst>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);[Red]\(0.00\)"/>
  </numFmts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view="pageBreakPreview" zoomScaleNormal="100" zoomScaleSheetLayoutView="100" workbookViewId="0">
      <pane ySplit="2" topLeftCell="A39" activePane="bottomLeft" state="frozen"/>
      <selection pane="bottomLeft" activeCell="A2" sqref="A2"/>
    </sheetView>
  </sheetViews>
  <sheetFormatPr defaultColWidth="9" defaultRowHeight="13.5" x14ac:dyDescent="0.3"/>
  <cols>
    <col min="1" max="2" width="11.46484375" customWidth="1"/>
    <col min="3" max="3" width="20.265625" customWidth="1"/>
    <col min="4" max="4" width="11.3984375" customWidth="1"/>
    <col min="5" max="5" width="18.33203125" customWidth="1"/>
    <col min="6" max="6" width="9" style="6"/>
  </cols>
  <sheetData>
    <row r="1" spans="1:8" ht="45" customHeight="1" x14ac:dyDescent="0.3">
      <c r="A1" s="7" t="s">
        <v>79</v>
      </c>
      <c r="B1" s="7"/>
      <c r="C1" s="7"/>
      <c r="D1" s="7"/>
      <c r="E1" s="7"/>
      <c r="F1" s="7"/>
      <c r="G1" s="7"/>
      <c r="H1" s="7"/>
    </row>
    <row r="2" spans="1:8" s="1" customFormat="1" ht="25.0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23</v>
      </c>
      <c r="F2" s="4" t="s">
        <v>20</v>
      </c>
      <c r="G2" s="2" t="s">
        <v>21</v>
      </c>
      <c r="H2" s="2" t="s">
        <v>22</v>
      </c>
    </row>
    <row r="3" spans="1:8" s="1" customFormat="1" ht="24" customHeight="1" x14ac:dyDescent="0.3">
      <c r="A3" s="3">
        <v>1</v>
      </c>
      <c r="B3" s="3" t="str">
        <f>"101"</f>
        <v>101</v>
      </c>
      <c r="C3" s="3" t="s">
        <v>4</v>
      </c>
      <c r="D3" s="3" t="str">
        <f>"梁琪翊"</f>
        <v>梁琪翊</v>
      </c>
      <c r="E3" s="3" t="s">
        <v>24</v>
      </c>
      <c r="F3" s="5">
        <v>62.12</v>
      </c>
      <c r="G3" s="3">
        <v>1</v>
      </c>
      <c r="H3" s="3"/>
    </row>
    <row r="4" spans="1:8" s="1" customFormat="1" ht="24" customHeight="1" x14ac:dyDescent="0.3">
      <c r="A4" s="3">
        <v>2</v>
      </c>
      <c r="B4" s="3" t="str">
        <f>"101"</f>
        <v>101</v>
      </c>
      <c r="C4" s="3" t="s">
        <v>4</v>
      </c>
      <c r="D4" s="3" t="str">
        <f>"林天泉"</f>
        <v>林天泉</v>
      </c>
      <c r="E4" s="3" t="s">
        <v>26</v>
      </c>
      <c r="F4" s="5">
        <v>61.1</v>
      </c>
      <c r="G4" s="3">
        <v>2</v>
      </c>
      <c r="H4" s="3"/>
    </row>
    <row r="5" spans="1:8" s="1" customFormat="1" ht="24" customHeight="1" x14ac:dyDescent="0.3">
      <c r="A5" s="3">
        <v>3</v>
      </c>
      <c r="B5" s="3" t="str">
        <f>"101"</f>
        <v>101</v>
      </c>
      <c r="C5" s="3" t="s">
        <v>4</v>
      </c>
      <c r="D5" s="3" t="str">
        <f>"黄明华"</f>
        <v>黄明华</v>
      </c>
      <c r="E5" s="3" t="s">
        <v>25</v>
      </c>
      <c r="F5" s="5">
        <v>60.9</v>
      </c>
      <c r="G5" s="3">
        <v>3</v>
      </c>
      <c r="H5" s="3"/>
    </row>
    <row r="6" spans="1:8" s="1" customFormat="1" ht="24" customHeight="1" x14ac:dyDescent="0.3">
      <c r="A6" s="3">
        <v>4</v>
      </c>
      <c r="B6" s="3" t="str">
        <f>"102"</f>
        <v>102</v>
      </c>
      <c r="C6" s="3" t="s">
        <v>5</v>
      </c>
      <c r="D6" s="3" t="str">
        <f>"蔡贝希"</f>
        <v>蔡贝希</v>
      </c>
      <c r="E6" s="3" t="s">
        <v>27</v>
      </c>
      <c r="F6" s="5">
        <v>57.76</v>
      </c>
      <c r="G6" s="3">
        <v>1</v>
      </c>
      <c r="H6" s="3"/>
    </row>
    <row r="7" spans="1:8" s="1" customFormat="1" ht="24" customHeight="1" x14ac:dyDescent="0.3">
      <c r="A7" s="3">
        <v>5</v>
      </c>
      <c r="B7" s="3" t="str">
        <f>"102"</f>
        <v>102</v>
      </c>
      <c r="C7" s="3" t="s">
        <v>5</v>
      </c>
      <c r="D7" s="3" t="str">
        <f>"张新苗"</f>
        <v>张新苗</v>
      </c>
      <c r="E7" s="3" t="s">
        <v>29</v>
      </c>
      <c r="F7" s="5">
        <v>54.32</v>
      </c>
      <c r="G7" s="3">
        <v>2</v>
      </c>
      <c r="H7" s="3"/>
    </row>
    <row r="8" spans="1:8" s="1" customFormat="1" ht="24" customHeight="1" x14ac:dyDescent="0.3">
      <c r="A8" s="3">
        <v>6</v>
      </c>
      <c r="B8" s="3" t="str">
        <f>"102"</f>
        <v>102</v>
      </c>
      <c r="C8" s="3" t="s">
        <v>5</v>
      </c>
      <c r="D8" s="3" t="str">
        <f>"陈雪婵"</f>
        <v>陈雪婵</v>
      </c>
      <c r="E8" s="3" t="s">
        <v>28</v>
      </c>
      <c r="F8" s="5">
        <v>51.22</v>
      </c>
      <c r="G8" s="3">
        <v>3</v>
      </c>
      <c r="H8" s="3"/>
    </row>
    <row r="9" spans="1:8" s="1" customFormat="1" ht="24" customHeight="1" x14ac:dyDescent="0.3">
      <c r="A9" s="3">
        <v>7</v>
      </c>
      <c r="B9" s="3" t="str">
        <f>"103"</f>
        <v>103</v>
      </c>
      <c r="C9" s="3" t="s">
        <v>6</v>
      </c>
      <c r="D9" s="3" t="str">
        <f>"崔经玥"</f>
        <v>崔经玥</v>
      </c>
      <c r="E9" s="3" t="s">
        <v>32</v>
      </c>
      <c r="F9" s="5">
        <v>64.28</v>
      </c>
      <c r="G9" s="3">
        <v>1</v>
      </c>
      <c r="H9" s="3"/>
    </row>
    <row r="10" spans="1:8" s="1" customFormat="1" ht="24" customHeight="1" x14ac:dyDescent="0.3">
      <c r="A10" s="3">
        <v>8</v>
      </c>
      <c r="B10" s="3" t="str">
        <f>"103"</f>
        <v>103</v>
      </c>
      <c r="C10" s="3" t="s">
        <v>6</v>
      </c>
      <c r="D10" s="3" t="str">
        <f>"刘尊刚"</f>
        <v>刘尊刚</v>
      </c>
      <c r="E10" s="3" t="s">
        <v>30</v>
      </c>
      <c r="F10" s="5">
        <v>63.14</v>
      </c>
      <c r="G10" s="3">
        <v>2</v>
      </c>
      <c r="H10" s="3"/>
    </row>
    <row r="11" spans="1:8" s="1" customFormat="1" ht="24" customHeight="1" x14ac:dyDescent="0.3">
      <c r="A11" s="3">
        <v>9</v>
      </c>
      <c r="B11" s="3" t="str">
        <f>"103"</f>
        <v>103</v>
      </c>
      <c r="C11" s="3" t="s">
        <v>6</v>
      </c>
      <c r="D11" s="3" t="str">
        <f>"汪爱玲"</f>
        <v>汪爱玲</v>
      </c>
      <c r="E11" s="3" t="s">
        <v>31</v>
      </c>
      <c r="F11" s="5">
        <v>61.32</v>
      </c>
      <c r="G11" s="3">
        <v>3</v>
      </c>
      <c r="H11" s="3"/>
    </row>
    <row r="12" spans="1:8" s="1" customFormat="1" ht="24" customHeight="1" x14ac:dyDescent="0.3">
      <c r="A12" s="3">
        <v>10</v>
      </c>
      <c r="B12" s="3" t="str">
        <f>"104"</f>
        <v>104</v>
      </c>
      <c r="C12" s="3" t="s">
        <v>7</v>
      </c>
      <c r="D12" s="3" t="str">
        <f>"董玉书"</f>
        <v>董玉书</v>
      </c>
      <c r="E12" s="3" t="s">
        <v>35</v>
      </c>
      <c r="F12" s="5">
        <v>45.26</v>
      </c>
      <c r="G12" s="3">
        <v>1</v>
      </c>
      <c r="H12" s="3"/>
    </row>
    <row r="13" spans="1:8" s="1" customFormat="1" ht="24" customHeight="1" x14ac:dyDescent="0.3">
      <c r="A13" s="3">
        <v>11</v>
      </c>
      <c r="B13" s="3" t="str">
        <f>"104"</f>
        <v>104</v>
      </c>
      <c r="C13" s="3" t="s">
        <v>7</v>
      </c>
      <c r="D13" s="3" t="str">
        <f>"王位松"</f>
        <v>王位松</v>
      </c>
      <c r="E13" s="3" t="s">
        <v>34</v>
      </c>
      <c r="F13" s="5">
        <v>45</v>
      </c>
      <c r="G13" s="3">
        <v>2</v>
      </c>
      <c r="H13" s="3"/>
    </row>
    <row r="14" spans="1:8" s="1" customFormat="1" ht="24" customHeight="1" x14ac:dyDescent="0.3">
      <c r="A14" s="3">
        <v>12</v>
      </c>
      <c r="B14" s="3" t="str">
        <f>"104"</f>
        <v>104</v>
      </c>
      <c r="C14" s="3" t="s">
        <v>7</v>
      </c>
      <c r="D14" s="3" t="str">
        <f>"蒋少梅"</f>
        <v>蒋少梅</v>
      </c>
      <c r="E14" s="3" t="s">
        <v>33</v>
      </c>
      <c r="F14" s="5">
        <v>36.72</v>
      </c>
      <c r="G14" s="3">
        <v>3</v>
      </c>
      <c r="H14" s="3"/>
    </row>
    <row r="15" spans="1:8" s="1" customFormat="1" ht="24" customHeight="1" x14ac:dyDescent="0.3">
      <c r="A15" s="3">
        <v>13</v>
      </c>
      <c r="B15" s="3" t="str">
        <f>"105"</f>
        <v>105</v>
      </c>
      <c r="C15" s="3" t="s">
        <v>8</v>
      </c>
      <c r="D15" s="3" t="str">
        <f>"黄子怡"</f>
        <v>黄子怡</v>
      </c>
      <c r="E15" s="3" t="s">
        <v>36</v>
      </c>
      <c r="F15" s="5">
        <v>62.48</v>
      </c>
      <c r="G15" s="3">
        <v>1</v>
      </c>
      <c r="H15" s="3"/>
    </row>
    <row r="16" spans="1:8" s="1" customFormat="1" ht="24" customHeight="1" x14ac:dyDescent="0.3">
      <c r="A16" s="3">
        <v>14</v>
      </c>
      <c r="B16" s="3" t="str">
        <f>"105"</f>
        <v>105</v>
      </c>
      <c r="C16" s="3" t="s">
        <v>8</v>
      </c>
      <c r="D16" s="3" t="str">
        <f>"符曼"</f>
        <v>符曼</v>
      </c>
      <c r="E16" s="3" t="s">
        <v>38</v>
      </c>
      <c r="F16" s="5">
        <v>59.72</v>
      </c>
      <c r="G16" s="3">
        <v>2</v>
      </c>
      <c r="H16" s="3"/>
    </row>
    <row r="17" spans="1:8" s="1" customFormat="1" ht="24" customHeight="1" x14ac:dyDescent="0.3">
      <c r="A17" s="3">
        <v>15</v>
      </c>
      <c r="B17" s="3" t="str">
        <f>"105"</f>
        <v>105</v>
      </c>
      <c r="C17" s="3" t="s">
        <v>8</v>
      </c>
      <c r="D17" s="3" t="str">
        <f>"吴玉琴"</f>
        <v>吴玉琴</v>
      </c>
      <c r="E17" s="3" t="s">
        <v>37</v>
      </c>
      <c r="F17" s="5">
        <v>57.58</v>
      </c>
      <c r="G17" s="3">
        <v>3</v>
      </c>
      <c r="H17" s="3"/>
    </row>
    <row r="18" spans="1:8" s="1" customFormat="1" ht="24" customHeight="1" x14ac:dyDescent="0.3">
      <c r="A18" s="3">
        <v>16</v>
      </c>
      <c r="B18" s="3" t="str">
        <f>"106"</f>
        <v>106</v>
      </c>
      <c r="C18" s="3" t="s">
        <v>9</v>
      </c>
      <c r="D18" s="3" t="str">
        <f>"刘家程"</f>
        <v>刘家程</v>
      </c>
      <c r="E18" s="3" t="s">
        <v>39</v>
      </c>
      <c r="F18" s="5">
        <v>51</v>
      </c>
      <c r="G18" s="3">
        <v>1</v>
      </c>
      <c r="H18" s="3"/>
    </row>
    <row r="19" spans="1:8" s="1" customFormat="1" ht="24" customHeight="1" x14ac:dyDescent="0.3">
      <c r="A19" s="3">
        <v>17</v>
      </c>
      <c r="B19" s="3" t="str">
        <f>"106"</f>
        <v>106</v>
      </c>
      <c r="C19" s="3" t="s">
        <v>9</v>
      </c>
      <c r="D19" s="3" t="str">
        <f>"符童"</f>
        <v>符童</v>
      </c>
      <c r="E19" s="3" t="s">
        <v>41</v>
      </c>
      <c r="F19" s="5">
        <v>45.86</v>
      </c>
      <c r="G19" s="3">
        <v>2</v>
      </c>
      <c r="H19" s="3"/>
    </row>
    <row r="20" spans="1:8" s="1" customFormat="1" ht="24" customHeight="1" x14ac:dyDescent="0.3">
      <c r="A20" s="3">
        <v>18</v>
      </c>
      <c r="B20" s="3" t="str">
        <f>"106"</f>
        <v>106</v>
      </c>
      <c r="C20" s="3" t="s">
        <v>9</v>
      </c>
      <c r="D20" s="3" t="str">
        <f>"陈名书"</f>
        <v>陈名书</v>
      </c>
      <c r="E20" s="3" t="s">
        <v>40</v>
      </c>
      <c r="F20" s="5">
        <v>44.72</v>
      </c>
      <c r="G20" s="3">
        <v>3</v>
      </c>
      <c r="H20" s="3"/>
    </row>
    <row r="21" spans="1:8" s="1" customFormat="1" ht="24" customHeight="1" x14ac:dyDescent="0.3">
      <c r="A21" s="3">
        <v>19</v>
      </c>
      <c r="B21" s="3" t="str">
        <f>"107"</f>
        <v>107</v>
      </c>
      <c r="C21" s="3" t="s">
        <v>10</v>
      </c>
      <c r="D21" s="3" t="str">
        <f>"符玲玲"</f>
        <v>符玲玲</v>
      </c>
      <c r="E21" s="3" t="s">
        <v>43</v>
      </c>
      <c r="F21" s="5">
        <v>59.72</v>
      </c>
      <c r="G21" s="3">
        <v>1</v>
      </c>
      <c r="H21" s="3"/>
    </row>
    <row r="22" spans="1:8" s="1" customFormat="1" ht="24" customHeight="1" x14ac:dyDescent="0.3">
      <c r="A22" s="3">
        <v>20</v>
      </c>
      <c r="B22" s="3" t="str">
        <f>"107"</f>
        <v>107</v>
      </c>
      <c r="C22" s="3" t="s">
        <v>10</v>
      </c>
      <c r="D22" s="3" t="str">
        <f>"林海谦"</f>
        <v>林海谦</v>
      </c>
      <c r="E22" s="3" t="s">
        <v>44</v>
      </c>
      <c r="F22" s="5">
        <v>54.34</v>
      </c>
      <c r="G22" s="3">
        <v>2</v>
      </c>
      <c r="H22" s="3"/>
    </row>
    <row r="23" spans="1:8" s="1" customFormat="1" ht="24" customHeight="1" x14ac:dyDescent="0.3">
      <c r="A23" s="3">
        <v>21</v>
      </c>
      <c r="B23" s="3" t="str">
        <f>"107"</f>
        <v>107</v>
      </c>
      <c r="C23" s="3" t="s">
        <v>10</v>
      </c>
      <c r="D23" s="3" t="str">
        <f>"朱日雷"</f>
        <v>朱日雷</v>
      </c>
      <c r="E23" s="3" t="s">
        <v>42</v>
      </c>
      <c r="F23" s="5">
        <v>53.64</v>
      </c>
      <c r="G23" s="3">
        <v>3</v>
      </c>
      <c r="H23" s="3"/>
    </row>
    <row r="24" spans="1:8" s="1" customFormat="1" ht="24" customHeight="1" x14ac:dyDescent="0.3">
      <c r="A24" s="3">
        <v>22</v>
      </c>
      <c r="B24" s="3" t="str">
        <f>"108"</f>
        <v>108</v>
      </c>
      <c r="C24" s="3" t="s">
        <v>11</v>
      </c>
      <c r="D24" s="3" t="str">
        <f>"吴旭"</f>
        <v>吴旭</v>
      </c>
      <c r="E24" s="3" t="s">
        <v>45</v>
      </c>
      <c r="F24" s="5">
        <v>40.380000000000003</v>
      </c>
      <c r="G24" s="3">
        <v>1</v>
      </c>
      <c r="H24" s="3"/>
    </row>
    <row r="25" spans="1:8" s="1" customFormat="1" ht="24" customHeight="1" x14ac:dyDescent="0.3">
      <c r="A25" s="3">
        <v>23</v>
      </c>
      <c r="B25" s="3" t="str">
        <f>"109"</f>
        <v>109</v>
      </c>
      <c r="C25" s="3" t="s">
        <v>12</v>
      </c>
      <c r="D25" s="3" t="str">
        <f>"陈永丰"</f>
        <v>陈永丰</v>
      </c>
      <c r="E25" s="3" t="s">
        <v>50</v>
      </c>
      <c r="F25" s="5">
        <v>63.76</v>
      </c>
      <c r="G25" s="3">
        <v>1</v>
      </c>
      <c r="H25" s="3"/>
    </row>
    <row r="26" spans="1:8" s="1" customFormat="1" ht="24" customHeight="1" x14ac:dyDescent="0.3">
      <c r="A26" s="3">
        <v>24</v>
      </c>
      <c r="B26" s="3" t="str">
        <f>"109"</f>
        <v>109</v>
      </c>
      <c r="C26" s="3" t="s">
        <v>12</v>
      </c>
      <c r="D26" s="3" t="str">
        <f>"严欢欢"</f>
        <v>严欢欢</v>
      </c>
      <c r="E26" s="3" t="s">
        <v>59</v>
      </c>
      <c r="F26" s="5">
        <v>63.14</v>
      </c>
      <c r="G26" s="3">
        <v>2</v>
      </c>
      <c r="H26" s="3"/>
    </row>
    <row r="27" spans="1:8" s="1" customFormat="1" ht="24" customHeight="1" x14ac:dyDescent="0.3">
      <c r="A27" s="3">
        <v>25</v>
      </c>
      <c r="B27" s="3" t="str">
        <f>"109"</f>
        <v>109</v>
      </c>
      <c r="C27" s="3" t="s">
        <v>12</v>
      </c>
      <c r="D27" s="3" t="str">
        <f>"殷礼钊"</f>
        <v>殷礼钊</v>
      </c>
      <c r="E27" s="3" t="s">
        <v>60</v>
      </c>
      <c r="F27" s="5">
        <v>61.1</v>
      </c>
      <c r="G27" s="3">
        <v>3</v>
      </c>
      <c r="H27" s="3"/>
    </row>
    <row r="28" spans="1:8" s="1" customFormat="1" ht="24" customHeight="1" x14ac:dyDescent="0.3">
      <c r="A28" s="3">
        <v>26</v>
      </c>
      <c r="B28" s="3" t="str">
        <f>"109"</f>
        <v>109</v>
      </c>
      <c r="C28" s="3" t="s">
        <v>12</v>
      </c>
      <c r="D28" s="3" t="str">
        <f>"王绮山"</f>
        <v>王绮山</v>
      </c>
      <c r="E28" s="3" t="s">
        <v>49</v>
      </c>
      <c r="F28" s="5">
        <v>59.76</v>
      </c>
      <c r="G28" s="3">
        <v>4</v>
      </c>
      <c r="H28" s="3"/>
    </row>
    <row r="29" spans="1:8" s="1" customFormat="1" ht="24" customHeight="1" x14ac:dyDescent="0.3">
      <c r="A29" s="3">
        <v>27</v>
      </c>
      <c r="B29" s="3" t="str">
        <f>"109"</f>
        <v>109</v>
      </c>
      <c r="C29" s="3" t="s">
        <v>12</v>
      </c>
      <c r="D29" s="3" t="str">
        <f>"翁正丽"</f>
        <v>翁正丽</v>
      </c>
      <c r="E29" s="3" t="s">
        <v>46</v>
      </c>
      <c r="F29" s="5">
        <v>57.12</v>
      </c>
      <c r="G29" s="3">
        <v>5</v>
      </c>
      <c r="H29" s="3"/>
    </row>
    <row r="30" spans="1:8" s="1" customFormat="1" ht="24" customHeight="1" x14ac:dyDescent="0.3">
      <c r="A30" s="3">
        <v>28</v>
      </c>
      <c r="B30" s="3" t="str">
        <f>"109"</f>
        <v>109</v>
      </c>
      <c r="C30" s="3" t="s">
        <v>12</v>
      </c>
      <c r="D30" s="3" t="str">
        <f>"李显龙"</f>
        <v>李显龙</v>
      </c>
      <c r="E30" s="3" t="s">
        <v>48</v>
      </c>
      <c r="F30" s="5">
        <v>56.44</v>
      </c>
      <c r="G30" s="3">
        <v>6</v>
      </c>
      <c r="H30" s="3"/>
    </row>
    <row r="31" spans="1:8" s="1" customFormat="1" ht="24" customHeight="1" x14ac:dyDescent="0.3">
      <c r="A31" s="3">
        <v>29</v>
      </c>
      <c r="B31" s="3" t="str">
        <f>"109"</f>
        <v>109</v>
      </c>
      <c r="C31" s="3" t="s">
        <v>12</v>
      </c>
      <c r="D31" s="3" t="str">
        <f>"杨智标"</f>
        <v>杨智标</v>
      </c>
      <c r="E31" s="3" t="s">
        <v>47</v>
      </c>
      <c r="F31" s="5">
        <v>56.34</v>
      </c>
      <c r="G31" s="3">
        <v>7</v>
      </c>
      <c r="H31" s="3"/>
    </row>
    <row r="32" spans="1:8" s="1" customFormat="1" ht="24" customHeight="1" x14ac:dyDescent="0.3">
      <c r="A32" s="3">
        <v>30</v>
      </c>
      <c r="B32" s="3" t="str">
        <f>"109"</f>
        <v>109</v>
      </c>
      <c r="C32" s="3" t="s">
        <v>12</v>
      </c>
      <c r="D32" s="3" t="str">
        <f>"王贝贝"</f>
        <v>王贝贝</v>
      </c>
      <c r="E32" s="3" t="s">
        <v>57</v>
      </c>
      <c r="F32" s="5">
        <v>56</v>
      </c>
      <c r="G32" s="3">
        <v>8</v>
      </c>
      <c r="H32" s="3"/>
    </row>
    <row r="33" spans="1:8" s="1" customFormat="1" ht="24" customHeight="1" x14ac:dyDescent="0.3">
      <c r="A33" s="3">
        <v>31</v>
      </c>
      <c r="B33" s="3" t="str">
        <f>"109"</f>
        <v>109</v>
      </c>
      <c r="C33" s="3" t="s">
        <v>12</v>
      </c>
      <c r="D33" s="3" t="str">
        <f>"罗妍蕾"</f>
        <v>罗妍蕾</v>
      </c>
      <c r="E33" s="3" t="s">
        <v>56</v>
      </c>
      <c r="F33" s="5">
        <v>55.12</v>
      </c>
      <c r="G33" s="3">
        <v>9</v>
      </c>
      <c r="H33" s="3"/>
    </row>
    <row r="34" spans="1:8" s="1" customFormat="1" ht="24" customHeight="1" x14ac:dyDescent="0.3">
      <c r="A34" s="3">
        <v>32</v>
      </c>
      <c r="B34" s="3" t="str">
        <f>"109"</f>
        <v>109</v>
      </c>
      <c r="C34" s="3" t="s">
        <v>12</v>
      </c>
      <c r="D34" s="3" t="str">
        <f>"黄文涣"</f>
        <v>黄文涣</v>
      </c>
      <c r="E34" s="3" t="s">
        <v>53</v>
      </c>
      <c r="F34" s="5">
        <v>54.34</v>
      </c>
      <c r="G34" s="3">
        <v>10</v>
      </c>
      <c r="H34" s="3"/>
    </row>
    <row r="35" spans="1:8" s="1" customFormat="1" ht="24" customHeight="1" x14ac:dyDescent="0.3">
      <c r="A35" s="3">
        <v>33</v>
      </c>
      <c r="B35" s="3" t="str">
        <f>"109"</f>
        <v>109</v>
      </c>
      <c r="C35" s="3" t="s">
        <v>12</v>
      </c>
      <c r="D35" s="3" t="str">
        <f>"周士康"</f>
        <v>周士康</v>
      </c>
      <c r="E35" s="3" t="s">
        <v>58</v>
      </c>
      <c r="F35" s="5">
        <v>54.22</v>
      </c>
      <c r="G35" s="3">
        <v>11</v>
      </c>
      <c r="H35" s="3"/>
    </row>
    <row r="36" spans="1:8" s="1" customFormat="1" ht="24" customHeight="1" x14ac:dyDescent="0.3">
      <c r="A36" s="3">
        <v>34</v>
      </c>
      <c r="B36" s="3" t="str">
        <f>"109"</f>
        <v>109</v>
      </c>
      <c r="C36" s="3" t="s">
        <v>12</v>
      </c>
      <c r="D36" s="3" t="str">
        <f>"汪峰琳"</f>
        <v>汪峰琳</v>
      </c>
      <c r="E36" s="3" t="s">
        <v>51</v>
      </c>
      <c r="F36" s="5">
        <v>54.18</v>
      </c>
      <c r="G36" s="3">
        <v>12</v>
      </c>
      <c r="H36" s="3"/>
    </row>
    <row r="37" spans="1:8" s="1" customFormat="1" ht="24" customHeight="1" x14ac:dyDescent="0.3">
      <c r="A37" s="3">
        <v>35</v>
      </c>
      <c r="B37" s="3" t="str">
        <f>"109"</f>
        <v>109</v>
      </c>
      <c r="C37" s="3" t="s">
        <v>12</v>
      </c>
      <c r="D37" s="3" t="str">
        <f>"梁崇宁"</f>
        <v>梁崇宁</v>
      </c>
      <c r="E37" s="3" t="s">
        <v>52</v>
      </c>
      <c r="F37" s="5">
        <v>54.08</v>
      </c>
      <c r="G37" s="3">
        <v>13</v>
      </c>
      <c r="H37" s="3"/>
    </row>
    <row r="38" spans="1:8" s="1" customFormat="1" ht="24" customHeight="1" x14ac:dyDescent="0.3">
      <c r="A38" s="3">
        <v>36</v>
      </c>
      <c r="B38" s="3" t="str">
        <f>"109"</f>
        <v>109</v>
      </c>
      <c r="C38" s="3" t="s">
        <v>12</v>
      </c>
      <c r="D38" s="3" t="str">
        <f>"崔传根"</f>
        <v>崔传根</v>
      </c>
      <c r="E38" s="3" t="s">
        <v>55</v>
      </c>
      <c r="F38" s="5">
        <v>50.68</v>
      </c>
      <c r="G38" s="3">
        <v>14</v>
      </c>
      <c r="H38" s="3"/>
    </row>
    <row r="39" spans="1:8" s="1" customFormat="1" ht="24" customHeight="1" x14ac:dyDescent="0.3">
      <c r="A39" s="3">
        <v>37</v>
      </c>
      <c r="B39" s="3" t="str">
        <f>"109"</f>
        <v>109</v>
      </c>
      <c r="C39" s="3" t="s">
        <v>12</v>
      </c>
      <c r="D39" s="3" t="str">
        <f>"王泽鹏"</f>
        <v>王泽鹏</v>
      </c>
      <c r="E39" s="3" t="s">
        <v>54</v>
      </c>
      <c r="F39" s="5">
        <v>49.5</v>
      </c>
      <c r="G39" s="3">
        <v>15</v>
      </c>
      <c r="H39" s="3"/>
    </row>
    <row r="40" spans="1:8" s="1" customFormat="1" ht="24" customHeight="1" x14ac:dyDescent="0.3">
      <c r="A40" s="3">
        <v>38</v>
      </c>
      <c r="B40" s="3" t="str">
        <f>"110"</f>
        <v>110</v>
      </c>
      <c r="C40" s="3" t="s">
        <v>13</v>
      </c>
      <c r="D40" s="3" t="str">
        <f>"占文海"</f>
        <v>占文海</v>
      </c>
      <c r="E40" s="3" t="s">
        <v>63</v>
      </c>
      <c r="F40" s="5">
        <v>58.26</v>
      </c>
      <c r="G40" s="3">
        <v>1</v>
      </c>
      <c r="H40" s="3"/>
    </row>
    <row r="41" spans="1:8" s="1" customFormat="1" ht="24" customHeight="1" x14ac:dyDescent="0.3">
      <c r="A41" s="3">
        <v>39</v>
      </c>
      <c r="B41" s="3" t="str">
        <f>"110"</f>
        <v>110</v>
      </c>
      <c r="C41" s="3" t="s">
        <v>13</v>
      </c>
      <c r="D41" s="3" t="str">
        <f>"翁琼霞"</f>
        <v>翁琼霞</v>
      </c>
      <c r="E41" s="3" t="s">
        <v>62</v>
      </c>
      <c r="F41" s="5">
        <v>39.520000000000003</v>
      </c>
      <c r="G41" s="3">
        <v>2</v>
      </c>
      <c r="H41" s="3"/>
    </row>
    <row r="42" spans="1:8" s="1" customFormat="1" ht="24" customHeight="1" x14ac:dyDescent="0.3">
      <c r="A42" s="3">
        <v>40</v>
      </c>
      <c r="B42" s="3" t="str">
        <f>"110"</f>
        <v>110</v>
      </c>
      <c r="C42" s="3" t="s">
        <v>13</v>
      </c>
      <c r="D42" s="3" t="str">
        <f>"郑小祥"</f>
        <v>郑小祥</v>
      </c>
      <c r="E42" s="3" t="s">
        <v>61</v>
      </c>
      <c r="F42" s="5">
        <v>37.22</v>
      </c>
      <c r="G42" s="3">
        <v>3</v>
      </c>
      <c r="H42" s="3"/>
    </row>
    <row r="43" spans="1:8" s="1" customFormat="1" ht="24" customHeight="1" x14ac:dyDescent="0.3">
      <c r="A43" s="3">
        <v>41</v>
      </c>
      <c r="B43" s="3" t="str">
        <f>"111"</f>
        <v>111</v>
      </c>
      <c r="C43" s="3" t="s">
        <v>14</v>
      </c>
      <c r="D43" s="3" t="s">
        <v>19</v>
      </c>
      <c r="E43" s="3" t="s">
        <v>66</v>
      </c>
      <c r="F43" s="5">
        <v>46.98</v>
      </c>
      <c r="G43" s="3">
        <v>1</v>
      </c>
      <c r="H43" s="3"/>
    </row>
    <row r="44" spans="1:8" s="1" customFormat="1" ht="24" customHeight="1" x14ac:dyDescent="0.3">
      <c r="A44" s="3">
        <v>42</v>
      </c>
      <c r="B44" s="3" t="str">
        <f>"111"</f>
        <v>111</v>
      </c>
      <c r="C44" s="3" t="s">
        <v>14</v>
      </c>
      <c r="D44" s="3" t="str">
        <f>"曾盈盈"</f>
        <v>曾盈盈</v>
      </c>
      <c r="E44" s="3" t="s">
        <v>65</v>
      </c>
      <c r="F44" s="5">
        <v>46.06</v>
      </c>
      <c r="G44" s="3">
        <v>2</v>
      </c>
      <c r="H44" s="3"/>
    </row>
    <row r="45" spans="1:8" s="1" customFormat="1" ht="24" customHeight="1" x14ac:dyDescent="0.3">
      <c r="A45" s="3">
        <v>43</v>
      </c>
      <c r="B45" s="3" t="str">
        <f>"111"</f>
        <v>111</v>
      </c>
      <c r="C45" s="3" t="s">
        <v>14</v>
      </c>
      <c r="D45" s="3" t="str">
        <f>"苏志邦"</f>
        <v>苏志邦</v>
      </c>
      <c r="E45" s="3" t="s">
        <v>64</v>
      </c>
      <c r="F45" s="5">
        <v>42.36</v>
      </c>
      <c r="G45" s="3">
        <v>3</v>
      </c>
      <c r="H45" s="3"/>
    </row>
    <row r="46" spans="1:8" s="1" customFormat="1" ht="24" customHeight="1" x14ac:dyDescent="0.3">
      <c r="A46" s="3">
        <v>44</v>
      </c>
      <c r="B46" s="3" t="str">
        <f>"112"</f>
        <v>112</v>
      </c>
      <c r="C46" s="3" t="s">
        <v>15</v>
      </c>
      <c r="D46" s="3" t="str">
        <f>"林小虹"</f>
        <v>林小虹</v>
      </c>
      <c r="E46" s="3" t="s">
        <v>68</v>
      </c>
      <c r="F46" s="5">
        <v>64.959999999999994</v>
      </c>
      <c r="G46" s="3">
        <v>1</v>
      </c>
      <c r="H46" s="3"/>
    </row>
    <row r="47" spans="1:8" s="1" customFormat="1" ht="24" customHeight="1" x14ac:dyDescent="0.3">
      <c r="A47" s="3">
        <v>45</v>
      </c>
      <c r="B47" s="3" t="str">
        <f>"112"</f>
        <v>112</v>
      </c>
      <c r="C47" s="3" t="s">
        <v>15</v>
      </c>
      <c r="D47" s="3" t="str">
        <f>"杨娇文"</f>
        <v>杨娇文</v>
      </c>
      <c r="E47" s="3" t="s">
        <v>67</v>
      </c>
      <c r="F47" s="5">
        <v>61.1</v>
      </c>
      <c r="G47" s="3">
        <v>2</v>
      </c>
      <c r="H47" s="3"/>
    </row>
    <row r="48" spans="1:8" s="1" customFormat="1" ht="24" customHeight="1" x14ac:dyDescent="0.3">
      <c r="A48" s="3">
        <v>46</v>
      </c>
      <c r="B48" s="3" t="str">
        <f>"112"</f>
        <v>112</v>
      </c>
      <c r="C48" s="3" t="s">
        <v>15</v>
      </c>
      <c r="D48" s="3" t="str">
        <f>"陈宣任"</f>
        <v>陈宣任</v>
      </c>
      <c r="E48" s="3" t="s">
        <v>69</v>
      </c>
      <c r="F48" s="5">
        <v>56.34</v>
      </c>
      <c r="G48" s="3">
        <v>3</v>
      </c>
      <c r="H48" s="3"/>
    </row>
    <row r="49" spans="1:8" s="1" customFormat="1" ht="24" customHeight="1" x14ac:dyDescent="0.3">
      <c r="A49" s="3">
        <v>47</v>
      </c>
      <c r="B49" s="3" t="str">
        <f>"113"</f>
        <v>113</v>
      </c>
      <c r="C49" s="3" t="s">
        <v>16</v>
      </c>
      <c r="D49" s="3" t="str">
        <f>"许佳佳"</f>
        <v>许佳佳</v>
      </c>
      <c r="E49" s="3" t="s">
        <v>70</v>
      </c>
      <c r="F49" s="5">
        <v>60.22</v>
      </c>
      <c r="G49" s="3">
        <v>1</v>
      </c>
      <c r="H49" s="3"/>
    </row>
    <row r="50" spans="1:8" s="1" customFormat="1" ht="24" customHeight="1" x14ac:dyDescent="0.3">
      <c r="A50" s="3">
        <v>48</v>
      </c>
      <c r="B50" s="3" t="str">
        <f>"113"</f>
        <v>113</v>
      </c>
      <c r="C50" s="3" t="s">
        <v>16</v>
      </c>
      <c r="D50" s="3" t="str">
        <f>"文晓冰"</f>
        <v>文晓冰</v>
      </c>
      <c r="E50" s="3" t="s">
        <v>71</v>
      </c>
      <c r="F50" s="5">
        <v>56.96</v>
      </c>
      <c r="G50" s="3">
        <v>2</v>
      </c>
      <c r="H50" s="3"/>
    </row>
    <row r="51" spans="1:8" s="1" customFormat="1" ht="24" customHeight="1" x14ac:dyDescent="0.3">
      <c r="A51" s="3">
        <v>49</v>
      </c>
      <c r="B51" s="3" t="str">
        <f>"113"</f>
        <v>113</v>
      </c>
      <c r="C51" s="3" t="s">
        <v>16</v>
      </c>
      <c r="D51" s="3" t="str">
        <f>"杨月"</f>
        <v>杨月</v>
      </c>
      <c r="E51" s="3" t="s">
        <v>72</v>
      </c>
      <c r="F51" s="5">
        <v>54.84</v>
      </c>
      <c r="G51" s="3">
        <v>3</v>
      </c>
      <c r="H51" s="3"/>
    </row>
    <row r="52" spans="1:8" s="1" customFormat="1" ht="24" customHeight="1" x14ac:dyDescent="0.3">
      <c r="A52" s="3">
        <v>50</v>
      </c>
      <c r="B52" s="3" t="str">
        <f>"114"</f>
        <v>114</v>
      </c>
      <c r="C52" s="3" t="s">
        <v>17</v>
      </c>
      <c r="D52" s="3" t="str">
        <f>"刘桂芝"</f>
        <v>刘桂芝</v>
      </c>
      <c r="E52" s="3" t="s">
        <v>75</v>
      </c>
      <c r="F52" s="5">
        <v>63.84</v>
      </c>
      <c r="G52" s="3">
        <v>1</v>
      </c>
      <c r="H52" s="3"/>
    </row>
    <row r="53" spans="1:8" s="1" customFormat="1" ht="24" customHeight="1" x14ac:dyDescent="0.3">
      <c r="A53" s="3">
        <v>51</v>
      </c>
      <c r="B53" s="3" t="str">
        <f>"114"</f>
        <v>114</v>
      </c>
      <c r="C53" s="3" t="s">
        <v>17</v>
      </c>
      <c r="D53" s="3" t="str">
        <f>"吴银雪"</f>
        <v>吴银雪</v>
      </c>
      <c r="E53" s="3" t="s">
        <v>74</v>
      </c>
      <c r="F53" s="5">
        <v>61.32</v>
      </c>
      <c r="G53" s="3">
        <v>2</v>
      </c>
      <c r="H53" s="3"/>
    </row>
    <row r="54" spans="1:8" s="1" customFormat="1" ht="24" customHeight="1" x14ac:dyDescent="0.3">
      <c r="A54" s="3">
        <v>52</v>
      </c>
      <c r="B54" s="3" t="str">
        <f>"114"</f>
        <v>114</v>
      </c>
      <c r="C54" s="3" t="s">
        <v>17</v>
      </c>
      <c r="D54" s="3" t="str">
        <f>"夏高龙"</f>
        <v>夏高龙</v>
      </c>
      <c r="E54" s="3" t="s">
        <v>73</v>
      </c>
      <c r="F54" s="5">
        <v>61.1</v>
      </c>
      <c r="G54" s="3">
        <v>3</v>
      </c>
      <c r="H54" s="3"/>
    </row>
    <row r="55" spans="1:8" s="1" customFormat="1" ht="24" customHeight="1" x14ac:dyDescent="0.3">
      <c r="A55" s="3">
        <v>53</v>
      </c>
      <c r="B55" s="3" t="str">
        <f>"115"</f>
        <v>115</v>
      </c>
      <c r="C55" s="3" t="s">
        <v>18</v>
      </c>
      <c r="D55" s="3" t="str">
        <f>"吴泓耀"</f>
        <v>吴泓耀</v>
      </c>
      <c r="E55" s="3" t="s">
        <v>76</v>
      </c>
      <c r="F55" s="5">
        <v>62.82</v>
      </c>
      <c r="G55" s="3">
        <v>1</v>
      </c>
      <c r="H55" s="3"/>
    </row>
    <row r="56" spans="1:8" s="1" customFormat="1" ht="24" customHeight="1" x14ac:dyDescent="0.3">
      <c r="A56" s="3">
        <v>54</v>
      </c>
      <c r="B56" s="3" t="str">
        <f>"115"</f>
        <v>115</v>
      </c>
      <c r="C56" s="3" t="s">
        <v>18</v>
      </c>
      <c r="D56" s="3" t="str">
        <f>"何珮宜"</f>
        <v>何珮宜</v>
      </c>
      <c r="E56" s="3" t="s">
        <v>77</v>
      </c>
      <c r="F56" s="5">
        <v>60.44</v>
      </c>
      <c r="G56" s="3">
        <v>2</v>
      </c>
      <c r="H56" s="3"/>
    </row>
    <row r="57" spans="1:8" s="1" customFormat="1" ht="24" customHeight="1" x14ac:dyDescent="0.3">
      <c r="A57" s="3">
        <v>55</v>
      </c>
      <c r="B57" s="3" t="str">
        <f>"115"</f>
        <v>115</v>
      </c>
      <c r="C57" s="3" t="s">
        <v>18</v>
      </c>
      <c r="D57" s="3" t="str">
        <f>"杨思"</f>
        <v>杨思</v>
      </c>
      <c r="E57" s="3" t="s">
        <v>78</v>
      </c>
      <c r="F57" s="5">
        <v>59.78</v>
      </c>
      <c r="G57" s="3">
        <v>3</v>
      </c>
      <c r="H57" s="3"/>
    </row>
  </sheetData>
  <sheetProtection algorithmName="SHA-512" hashValue="sr7I262jHHhbzju+XveOpuUjQtdxGM74slfAdnKtgseb8od3t5zsCKMEn8aXMFUaAV80nqDROKnh9X63Ix01dA==" saltValue="tLOxZHEnexm+I+zZUEEjoQ==" spinCount="100000" sheet="1" objects="1" scenarios="1"/>
  <autoFilter ref="A2:H57" xr:uid="{00000000-0001-0000-0000-000000000000}">
    <sortState xmlns:xlrd2="http://schemas.microsoft.com/office/spreadsheetml/2017/richdata2" ref="A3:H57">
      <sortCondition ref="B3:B57"/>
      <sortCondition descending="1" ref="F3:F57"/>
    </sortState>
  </autoFilter>
  <mergeCells count="1">
    <mergeCell ref="A1:H1"/>
  </mergeCells>
  <phoneticPr fontId="4" type="noConversion"/>
  <conditionalFormatting sqref="D1:D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合格名单</vt:lpstr>
      <vt:lpstr>合格名单!Print_Titles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 D</cp:lastModifiedBy>
  <cp:lastPrinted>2025-08-16T08:13:21Z</cp:lastPrinted>
  <dcterms:created xsi:type="dcterms:W3CDTF">2025-08-12T10:01:00Z</dcterms:created>
  <dcterms:modified xsi:type="dcterms:W3CDTF">2025-08-16T08:24:21Z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CCA2D343B4EA4D3D931B4FE62C146740_11</vt:lpwstr>
  </property>
  <property fmtid="{D5CDD505-2E9C-101B-9397-08002B2CF9AE}" pid="3" name="KSOProductBuildVer">
    <vt:lpwstr>2052-12.1.0.22483</vt:lpwstr>
  </property>
</Properties>
</file>